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SNAJDA\Desktop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1" i="1"/>
  <c r="F30" i="1"/>
  <c r="F28" i="1"/>
  <c r="F26" i="1"/>
  <c r="F25" i="1"/>
  <c r="F24" i="1"/>
  <c r="F21" i="1"/>
  <c r="F20" i="1"/>
  <c r="F18" i="1"/>
  <c r="F14" i="1"/>
  <c r="F13" i="1"/>
  <c r="F12" i="1"/>
  <c r="F9" i="1"/>
  <c r="F8" i="1"/>
  <c r="F7" i="1"/>
  <c r="G29" i="1" l="1"/>
  <c r="G23" i="1"/>
  <c r="G19" i="1"/>
  <c r="G6" i="1"/>
  <c r="G36" i="1" l="1"/>
  <c r="F29" i="1"/>
  <c r="F23" i="1"/>
  <c r="F19" i="1"/>
  <c r="F6" i="1"/>
  <c r="F36" i="1" l="1"/>
</calcChain>
</file>

<file path=xl/sharedStrings.xml><?xml version="1.0" encoding="utf-8"?>
<sst xmlns="http://schemas.openxmlformats.org/spreadsheetml/2006/main" count="44" uniqueCount="44">
  <si>
    <t>REPUBLIKA E SHQIPERISE</t>
  </si>
  <si>
    <t>BASHKIA MIRDITE</t>
  </si>
  <si>
    <t>Gr.</t>
  </si>
  <si>
    <t>Artikulli</t>
  </si>
  <si>
    <t>PËRSHKRIMI</t>
  </si>
  <si>
    <t xml:space="preserve">Plan </t>
  </si>
  <si>
    <t>Fakt</t>
  </si>
  <si>
    <t>A</t>
  </si>
  <si>
    <t>Taksa e tabeles</t>
  </si>
  <si>
    <t>B</t>
  </si>
  <si>
    <t>a)Taksa mbi ndertesat</t>
  </si>
  <si>
    <t>b)Taksa mbi token bujqesore</t>
  </si>
  <si>
    <t>Taksa ndik.infras.nga ndert.reja</t>
  </si>
  <si>
    <t>Taksa e hotelit</t>
  </si>
  <si>
    <t>Taksa e rregjistrimit pervi.mjeteve</t>
  </si>
  <si>
    <t>Taksa Trualli</t>
  </si>
  <si>
    <t>Te ardhurat personale</t>
  </si>
  <si>
    <t>Autorizime Karburanti</t>
  </si>
  <si>
    <t>Pastrim</t>
  </si>
  <si>
    <t>Ndricim</t>
  </si>
  <si>
    <t>Qera mbi troje</t>
  </si>
  <si>
    <t>Te tjera te ardhura sekondare</t>
  </si>
  <si>
    <t>Tatimi I thjeshtuar mbi fitimin</t>
  </si>
  <si>
    <t>Dhenie leje transporti</t>
  </si>
  <si>
    <t xml:space="preserve"> </t>
  </si>
  <si>
    <t>C</t>
  </si>
  <si>
    <t>TAKSA TE NDARA</t>
  </si>
  <si>
    <t>TARIFA</t>
  </si>
  <si>
    <t>TAKSA</t>
  </si>
  <si>
    <t>D</t>
  </si>
  <si>
    <t>TE TJERA</t>
  </si>
  <si>
    <t>TOTALI (A+B+C+D)</t>
  </si>
  <si>
    <t>Pagesat per çerdhe</t>
  </si>
  <si>
    <t>Pagesa e kopshtit</t>
  </si>
  <si>
    <t>Pagesat e nxën.konvikt</t>
  </si>
  <si>
    <t>Tarifa per repititor</t>
  </si>
  <si>
    <t>MNZ</t>
  </si>
  <si>
    <t xml:space="preserve">                                                                  EVIDENCA E REALIZIMIT  TË ARDHURAVE PËR MUAJN</t>
  </si>
  <si>
    <t>Gjoba te tjera te sistemit tatimor</t>
  </si>
  <si>
    <t>Taksa e reklamës</t>
  </si>
  <si>
    <t>Taksë për therje e bagëtive</t>
  </si>
  <si>
    <t>Taksa e Rentës Minerare</t>
  </si>
  <si>
    <t>Taksa e kalimit të së drejtës së pronësisë</t>
  </si>
  <si>
    <t>JANAR-TETOR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</si>
</sst>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3" fontId="3" fillId="0" borderId="0" xfId="1" applyFont="1" applyBorder="1"/>
    <xf numFmtId="43" fontId="3" fillId="0" borderId="0" xfId="1" applyFont="1" applyFill="1" applyBorder="1"/>
    <xf numFmtId="10" fontId="3" fillId="0" borderId="0" xfId="0" applyNumberFormat="1" applyFont="1"/>
    <xf numFmtId="43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43" fontId="4" fillId="0" borderId="0" xfId="1" applyFont="1" applyBorder="1"/>
    <xf numFmtId="9" fontId="3" fillId="0" borderId="0" xfId="0" applyNumberFormat="1" applyFont="1"/>
    <xf numFmtId="43" fontId="3" fillId="0" borderId="1" xfId="1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43" fontId="3" fillId="0" borderId="6" xfId="1" applyFont="1" applyFill="1" applyBorder="1"/>
    <xf numFmtId="0" fontId="3" fillId="0" borderId="5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2" borderId="2" xfId="0" applyFont="1" applyFill="1" applyBorder="1"/>
    <xf numFmtId="43" fontId="4" fillId="2" borderId="3" xfId="0" applyNumberFormat="1" applyFont="1" applyFill="1" applyBorder="1"/>
    <xf numFmtId="43" fontId="4" fillId="2" borderId="4" xfId="0" applyNumberFormat="1" applyFont="1" applyFill="1" applyBorder="1"/>
    <xf numFmtId="0" fontId="3" fillId="0" borderId="10" xfId="0" applyFont="1" applyBorder="1"/>
    <xf numFmtId="0" fontId="4" fillId="2" borderId="13" xfId="0" applyFont="1" applyFill="1" applyBorder="1"/>
    <xf numFmtId="0" fontId="3" fillId="0" borderId="14" xfId="0" applyFont="1" applyBorder="1"/>
    <xf numFmtId="0" fontId="4" fillId="2" borderId="14" xfId="0" applyFont="1" applyFill="1" applyBorder="1"/>
    <xf numFmtId="0" fontId="3" fillId="0" borderId="6" xfId="0" applyFont="1" applyBorder="1"/>
    <xf numFmtId="0" fontId="3" fillId="0" borderId="12" xfId="0" applyFont="1" applyBorder="1"/>
    <xf numFmtId="0" fontId="3" fillId="0" borderId="11" xfId="0" applyFont="1" applyBorder="1"/>
    <xf numFmtId="43" fontId="3" fillId="0" borderId="11" xfId="1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5" xfId="0" applyFont="1" applyFill="1" applyBorder="1"/>
    <xf numFmtId="0" fontId="3" fillId="2" borderId="14" xfId="0" applyFont="1" applyFill="1" applyBorder="1"/>
    <xf numFmtId="0" fontId="2" fillId="2" borderId="1" xfId="0" applyFont="1" applyFill="1" applyBorder="1"/>
    <xf numFmtId="49" fontId="3" fillId="0" borderId="0" xfId="0" applyNumberFormat="1" applyFont="1" applyAlignment="1">
      <alignment horizontal="center"/>
    </xf>
    <xf numFmtId="164" fontId="3" fillId="0" borderId="1" xfId="0" applyNumberFormat="1" applyFont="1" applyBorder="1"/>
    <xf numFmtId="43" fontId="3" fillId="0" borderId="1" xfId="0" applyNumberFormat="1" applyFont="1" applyBorder="1"/>
    <xf numFmtId="43" fontId="5" fillId="0" borderId="6" xfId="1" applyFont="1" applyFill="1" applyBorder="1"/>
    <xf numFmtId="43" fontId="3" fillId="0" borderId="12" xfId="1" applyFont="1" applyFill="1" applyBorder="1"/>
    <xf numFmtId="43" fontId="4" fillId="3" borderId="1" xfId="1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4" fillId="3" borderId="8" xfId="0" applyFont="1" applyFill="1" applyBorder="1"/>
    <xf numFmtId="43" fontId="4" fillId="3" borderId="8" xfId="1" applyFont="1" applyFill="1" applyBorder="1"/>
    <xf numFmtId="43" fontId="4" fillId="3" borderId="9" xfId="1" applyFont="1" applyFill="1" applyBorder="1"/>
    <xf numFmtId="43" fontId="4" fillId="3" borderId="6" xfId="1" applyFont="1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colors>
    <mruColors>
      <color rgb="FFFF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9"/>
  <sheetViews>
    <sheetView tabSelected="1" zoomScale="106" zoomScaleNormal="106" workbookViewId="0">
      <selection activeCell="L21" sqref="L21"/>
    </sheetView>
  </sheetViews>
  <sheetFormatPr defaultColWidth="8.85546875" defaultRowHeight="15" x14ac:dyDescent="0.25"/>
  <cols>
    <col min="1" max="1" width="4.42578125" style="1" customWidth="1"/>
    <col min="2" max="2" width="5.140625" style="1" customWidth="1"/>
    <col min="3" max="3" width="12.85546875" style="1" customWidth="1"/>
    <col min="4" max="4" width="11.42578125" style="1" customWidth="1"/>
    <col min="5" max="5" width="42.5703125" style="1" customWidth="1"/>
    <col min="6" max="6" width="20.42578125" style="1" customWidth="1"/>
    <col min="7" max="7" width="21.42578125" style="1" customWidth="1"/>
    <col min="8" max="9" width="8.85546875" style="1"/>
    <col min="10" max="10" width="15.28515625" style="1" customWidth="1"/>
    <col min="11" max="11" width="8.85546875" style="1"/>
    <col min="12" max="12" width="26.42578125" style="1" customWidth="1"/>
    <col min="13" max="13" width="14.28515625" style="1" customWidth="1"/>
    <col min="14" max="14" width="13.5703125" style="1" customWidth="1"/>
    <col min="15" max="16384" width="8.85546875" style="1"/>
  </cols>
  <sheetData>
    <row r="1" spans="2:15" ht="12.6" customHeight="1" x14ac:dyDescent="0.25">
      <c r="B1" s="1" t="s">
        <v>0</v>
      </c>
    </row>
    <row r="2" spans="2:15" ht="13.15" customHeight="1" x14ac:dyDescent="0.25">
      <c r="B2" s="1" t="s">
        <v>1</v>
      </c>
    </row>
    <row r="3" spans="2:15" ht="14.45" hidden="1" customHeight="1" x14ac:dyDescent="0.25"/>
    <row r="4" spans="2:15" ht="15" customHeight="1" thickBot="1" x14ac:dyDescent="0.3">
      <c r="B4" s="6"/>
      <c r="C4" s="6" t="s">
        <v>37</v>
      </c>
      <c r="D4" s="6"/>
      <c r="E4" s="6"/>
      <c r="F4" s="38" t="s">
        <v>43</v>
      </c>
      <c r="G4" s="6"/>
    </row>
    <row r="5" spans="2:15" ht="27" customHeight="1" thickTop="1" thickBot="1" x14ac:dyDescent="0.3">
      <c r="B5" s="31"/>
      <c r="C5" s="32" t="s">
        <v>2</v>
      </c>
      <c r="D5" s="32" t="s">
        <v>3</v>
      </c>
      <c r="E5" s="32" t="s">
        <v>4</v>
      </c>
      <c r="F5" s="32" t="s">
        <v>5</v>
      </c>
      <c r="G5" s="33" t="s">
        <v>6</v>
      </c>
    </row>
    <row r="6" spans="2:15" ht="15.75" thickTop="1" x14ac:dyDescent="0.25">
      <c r="B6" s="20" t="s">
        <v>7</v>
      </c>
      <c r="C6" s="24"/>
      <c r="D6" s="20" t="s">
        <v>28</v>
      </c>
      <c r="E6" s="34"/>
      <c r="F6" s="21">
        <f>SUM(F7:F18)</f>
        <v>24104655.833333299</v>
      </c>
      <c r="G6" s="22">
        <f>SUM(G7:G18)</f>
        <v>13890101</v>
      </c>
      <c r="M6" s="2"/>
      <c r="N6" s="3"/>
      <c r="O6" s="4"/>
    </row>
    <row r="7" spans="2:15" x14ac:dyDescent="0.25">
      <c r="B7" s="16"/>
      <c r="C7" s="25">
        <v>7020</v>
      </c>
      <c r="D7" s="16">
        <v>7020200</v>
      </c>
      <c r="E7" s="18" t="s">
        <v>10</v>
      </c>
      <c r="F7" s="39">
        <f>579623.166666667*10</f>
        <v>5796231.6666666698</v>
      </c>
      <c r="G7" s="15">
        <v>1950942.5</v>
      </c>
      <c r="M7" s="3"/>
      <c r="N7" s="3"/>
      <c r="O7" s="4"/>
    </row>
    <row r="8" spans="2:15" x14ac:dyDescent="0.25">
      <c r="B8" s="16"/>
      <c r="C8" s="25">
        <v>7020</v>
      </c>
      <c r="D8" s="16">
        <v>7020100</v>
      </c>
      <c r="E8" s="18" t="s">
        <v>11</v>
      </c>
      <c r="F8" s="39">
        <f>37581.1666666667*10</f>
        <v>375811.66666666698</v>
      </c>
      <c r="G8" s="15">
        <v>112511</v>
      </c>
      <c r="M8" s="3"/>
      <c r="N8" s="3"/>
      <c r="O8" s="4"/>
    </row>
    <row r="9" spans="2:15" x14ac:dyDescent="0.25">
      <c r="B9" s="16"/>
      <c r="C9" s="25">
        <v>7020</v>
      </c>
      <c r="D9" s="16">
        <v>7020600</v>
      </c>
      <c r="E9" s="19" t="s">
        <v>15</v>
      </c>
      <c r="F9" s="12">
        <f>165915.833333333*10</f>
        <v>1659158.33333333</v>
      </c>
      <c r="G9" s="15">
        <v>4100696.5</v>
      </c>
      <c r="M9" s="3"/>
      <c r="N9" s="3"/>
      <c r="O9" s="4"/>
    </row>
    <row r="10" spans="2:15" x14ac:dyDescent="0.25">
      <c r="B10" s="16"/>
      <c r="C10" s="25">
        <v>7002</v>
      </c>
      <c r="D10" s="16">
        <v>7002200</v>
      </c>
      <c r="E10" s="18" t="s">
        <v>22</v>
      </c>
      <c r="F10" s="39"/>
      <c r="G10" s="15">
        <v>13335</v>
      </c>
      <c r="M10" s="3"/>
      <c r="N10" s="3"/>
      <c r="O10" s="4"/>
    </row>
    <row r="11" spans="2:15" x14ac:dyDescent="0.25">
      <c r="B11" s="16"/>
      <c r="C11" s="25">
        <v>7029</v>
      </c>
      <c r="D11" s="16">
        <v>7029200</v>
      </c>
      <c r="E11" s="18" t="s">
        <v>42</v>
      </c>
      <c r="F11" s="39"/>
      <c r="G11" s="15"/>
      <c r="M11" s="3"/>
      <c r="N11" s="3"/>
      <c r="O11" s="4"/>
    </row>
    <row r="12" spans="2:15" x14ac:dyDescent="0.25">
      <c r="B12" s="16"/>
      <c r="C12" s="25">
        <v>7035</v>
      </c>
      <c r="D12" s="16">
        <v>7035003</v>
      </c>
      <c r="E12" s="18" t="s">
        <v>12</v>
      </c>
      <c r="F12" s="12">
        <f>250000*10</f>
        <v>2500000</v>
      </c>
      <c r="G12" s="15">
        <v>1643103</v>
      </c>
      <c r="M12" s="3"/>
      <c r="N12" s="3"/>
      <c r="O12" s="4"/>
    </row>
    <row r="13" spans="2:15" x14ac:dyDescent="0.25">
      <c r="B13" s="16"/>
      <c r="C13" s="25">
        <v>7035</v>
      </c>
      <c r="D13" s="16">
        <v>7035005</v>
      </c>
      <c r="E13" s="18" t="s">
        <v>13</v>
      </c>
      <c r="F13" s="12">
        <f>12500*10</f>
        <v>125000</v>
      </c>
      <c r="G13" s="15"/>
      <c r="M13" s="3"/>
      <c r="N13" s="3"/>
      <c r="O13" s="4"/>
    </row>
    <row r="14" spans="2:15" x14ac:dyDescent="0.25">
      <c r="B14" s="16"/>
      <c r="C14" s="25">
        <v>7035</v>
      </c>
      <c r="D14" s="16">
        <v>7035009</v>
      </c>
      <c r="E14" s="18" t="s">
        <v>8</v>
      </c>
      <c r="F14" s="12">
        <f>127583.333333333*10</f>
        <v>1275833.33333333</v>
      </c>
      <c r="G14" s="15">
        <v>403785</v>
      </c>
      <c r="M14" s="3"/>
      <c r="N14" s="3"/>
      <c r="O14" s="4"/>
    </row>
    <row r="15" spans="2:15" x14ac:dyDescent="0.25">
      <c r="B15" s="16"/>
      <c r="C15" s="25">
        <v>7035</v>
      </c>
      <c r="D15" s="16">
        <v>7035013</v>
      </c>
      <c r="E15" s="18"/>
      <c r="F15" s="12"/>
      <c r="G15" s="15">
        <v>2250</v>
      </c>
      <c r="M15" s="3"/>
      <c r="N15" s="3"/>
      <c r="O15" s="4"/>
    </row>
    <row r="16" spans="2:15" x14ac:dyDescent="0.25">
      <c r="B16" s="16"/>
      <c r="C16" s="25">
        <v>7035</v>
      </c>
      <c r="D16" s="16">
        <v>7035008</v>
      </c>
      <c r="E16" s="18" t="s">
        <v>39</v>
      </c>
      <c r="F16" s="12"/>
      <c r="G16" s="15">
        <v>945000</v>
      </c>
      <c r="M16" s="3"/>
      <c r="N16" s="3"/>
      <c r="O16" s="4"/>
    </row>
    <row r="17" spans="2:15" x14ac:dyDescent="0.25">
      <c r="B17" s="16"/>
      <c r="C17" s="25">
        <v>7035</v>
      </c>
      <c r="D17" s="16">
        <v>7035007</v>
      </c>
      <c r="E17" s="18" t="s">
        <v>40</v>
      </c>
      <c r="F17" s="12"/>
      <c r="G17" s="15">
        <v>22000</v>
      </c>
      <c r="M17" s="3"/>
      <c r="N17" s="3"/>
      <c r="O17" s="4"/>
    </row>
    <row r="18" spans="2:15" x14ac:dyDescent="0.25">
      <c r="B18" s="16"/>
      <c r="C18" s="25">
        <v>7109</v>
      </c>
      <c r="D18" s="16">
        <v>7109200</v>
      </c>
      <c r="E18" s="18" t="s">
        <v>20</v>
      </c>
      <c r="F18" s="12">
        <f>1237262.08333333*10</f>
        <v>12372620.8333333</v>
      </c>
      <c r="G18" s="15">
        <v>4696478</v>
      </c>
      <c r="M18" s="3"/>
      <c r="N18" s="3"/>
      <c r="O18" s="4"/>
    </row>
    <row r="19" spans="2:15" x14ac:dyDescent="0.25">
      <c r="B19" s="13" t="s">
        <v>9</v>
      </c>
      <c r="C19" s="26"/>
      <c r="D19" s="13" t="s">
        <v>26</v>
      </c>
      <c r="E19" s="14"/>
      <c r="F19" s="43">
        <f>F20+F21</f>
        <v>10833333.33333334</v>
      </c>
      <c r="G19" s="49">
        <f>G20+G21+G22</f>
        <v>16373073</v>
      </c>
      <c r="M19" s="3"/>
      <c r="N19" s="3"/>
      <c r="O19" s="4"/>
    </row>
    <row r="20" spans="2:15" x14ac:dyDescent="0.25">
      <c r="B20" s="16"/>
      <c r="C20" s="25">
        <v>7033</v>
      </c>
      <c r="D20" s="16">
        <v>7204101</v>
      </c>
      <c r="E20" s="18" t="s">
        <v>14</v>
      </c>
      <c r="F20" s="12">
        <f>666666.666666667*10</f>
        <v>6666666.6666666698</v>
      </c>
      <c r="G20" s="15">
        <v>9706874</v>
      </c>
      <c r="L20" s="3" t="s">
        <v>24</v>
      </c>
      <c r="M20" s="3"/>
      <c r="N20" s="3"/>
      <c r="O20" s="4"/>
    </row>
    <row r="21" spans="2:15" x14ac:dyDescent="0.25">
      <c r="B21" s="16"/>
      <c r="C21" s="25"/>
      <c r="D21" s="16">
        <v>7204102</v>
      </c>
      <c r="E21" s="19" t="s">
        <v>16</v>
      </c>
      <c r="F21" s="12">
        <f>416666.666666667*10</f>
        <v>4166666.6666666698</v>
      </c>
      <c r="G21" s="15">
        <v>6646159</v>
      </c>
      <c r="J21" s="3"/>
      <c r="L21" s="3"/>
      <c r="M21" s="3"/>
      <c r="N21" s="3"/>
      <c r="O21" s="4"/>
    </row>
    <row r="22" spans="2:15" x14ac:dyDescent="0.25">
      <c r="B22" s="16"/>
      <c r="C22" s="25"/>
      <c r="D22" s="16">
        <v>7204100</v>
      </c>
      <c r="E22" s="19" t="s">
        <v>41</v>
      </c>
      <c r="F22" s="12"/>
      <c r="G22" s="15">
        <v>20040</v>
      </c>
      <c r="J22" s="3"/>
      <c r="L22" s="3"/>
      <c r="M22" s="3"/>
      <c r="N22" s="3"/>
      <c r="O22" s="4"/>
    </row>
    <row r="23" spans="2:15" x14ac:dyDescent="0.25">
      <c r="B23" s="13" t="s">
        <v>25</v>
      </c>
      <c r="C23" s="26"/>
      <c r="D23" s="13" t="s">
        <v>27</v>
      </c>
      <c r="E23" s="14"/>
      <c r="F23" s="43">
        <f>SUM(F24:F28)</f>
        <v>18648194.999999963</v>
      </c>
      <c r="G23" s="49">
        <f>SUM(G24:G28)</f>
        <v>8577167</v>
      </c>
      <c r="J23" s="3"/>
      <c r="L23" s="3"/>
      <c r="M23" s="3"/>
      <c r="N23" s="3"/>
      <c r="O23" s="4"/>
    </row>
    <row r="24" spans="2:15" x14ac:dyDescent="0.25">
      <c r="B24" s="16"/>
      <c r="C24" s="25">
        <v>7110</v>
      </c>
      <c r="D24" s="16">
        <v>7110501</v>
      </c>
      <c r="E24" s="18" t="s">
        <v>18</v>
      </c>
      <c r="F24" s="12">
        <f>1668583.33333333*10</f>
        <v>16685833.3333333</v>
      </c>
      <c r="G24" s="15">
        <v>7049288</v>
      </c>
      <c r="J24" s="3"/>
      <c r="L24" s="3"/>
      <c r="M24" s="3"/>
      <c r="N24" s="3"/>
      <c r="O24" s="4"/>
    </row>
    <row r="25" spans="2:15" x14ac:dyDescent="0.25">
      <c r="B25" s="16"/>
      <c r="C25" s="25">
        <v>7110</v>
      </c>
      <c r="D25" s="16">
        <v>7035023</v>
      </c>
      <c r="E25" s="18" t="s">
        <v>19</v>
      </c>
      <c r="F25" s="12">
        <f>42416.6666666667*10</f>
        <v>424166.66666666698</v>
      </c>
      <c r="G25" s="41">
        <v>8300</v>
      </c>
      <c r="L25" s="3"/>
      <c r="N25" s="3"/>
    </row>
    <row r="26" spans="2:15" x14ac:dyDescent="0.25">
      <c r="B26" s="16"/>
      <c r="C26" s="25">
        <v>7110</v>
      </c>
      <c r="D26" s="16">
        <v>7110505</v>
      </c>
      <c r="E26" s="17" t="s">
        <v>35</v>
      </c>
      <c r="F26" s="40">
        <f>38166.6666666667*10</f>
        <v>381666.66666666698</v>
      </c>
      <c r="G26" s="15">
        <v>329579</v>
      </c>
      <c r="L26" s="3"/>
      <c r="N26" s="3"/>
    </row>
    <row r="27" spans="2:15" x14ac:dyDescent="0.25">
      <c r="B27" s="16"/>
      <c r="C27" s="25">
        <v>7110</v>
      </c>
      <c r="D27" s="16">
        <v>7035016</v>
      </c>
      <c r="E27" s="18" t="s">
        <v>17</v>
      </c>
      <c r="F27" s="12"/>
      <c r="G27" s="15">
        <v>950000</v>
      </c>
      <c r="L27" s="3"/>
      <c r="M27" s="3"/>
      <c r="N27" s="3"/>
      <c r="O27" s="4"/>
    </row>
    <row r="28" spans="2:15" x14ac:dyDescent="0.25">
      <c r="B28" s="16"/>
      <c r="C28" s="25">
        <v>7110</v>
      </c>
      <c r="D28" s="16">
        <v>7110106</v>
      </c>
      <c r="E28" s="18" t="s">
        <v>23</v>
      </c>
      <c r="F28" s="12">
        <f>115652.833333333*10</f>
        <v>1156528.33333333</v>
      </c>
      <c r="G28" s="15">
        <v>240000</v>
      </c>
      <c r="L28" s="3"/>
      <c r="M28" s="3"/>
      <c r="N28" s="3"/>
      <c r="O28" s="4"/>
    </row>
    <row r="29" spans="2:15" x14ac:dyDescent="0.25">
      <c r="B29" s="35" t="s">
        <v>29</v>
      </c>
      <c r="C29" s="36"/>
      <c r="D29" s="13" t="s">
        <v>30</v>
      </c>
      <c r="E29" s="37"/>
      <c r="F29" s="43">
        <f>SUM(F30:F34)</f>
        <v>6643333.3333333302</v>
      </c>
      <c r="G29" s="49">
        <f>SUM(G30:G35)</f>
        <v>9639370</v>
      </c>
      <c r="L29" s="3"/>
      <c r="M29" s="3"/>
      <c r="N29" s="3"/>
      <c r="O29" s="4"/>
    </row>
    <row r="30" spans="2:15" x14ac:dyDescent="0.25">
      <c r="B30" s="16"/>
      <c r="C30" s="25">
        <v>7111</v>
      </c>
      <c r="D30" s="16">
        <v>7111002</v>
      </c>
      <c r="E30" s="18" t="s">
        <v>32</v>
      </c>
      <c r="F30" s="39">
        <f>190500*10</f>
        <v>1905000</v>
      </c>
      <c r="G30" s="15">
        <v>1150230</v>
      </c>
      <c r="L30" s="3"/>
      <c r="M30" s="3"/>
      <c r="N30" s="3"/>
      <c r="O30" s="4"/>
    </row>
    <row r="31" spans="2:15" x14ac:dyDescent="0.25">
      <c r="B31" s="16"/>
      <c r="C31" s="25">
        <v>7111</v>
      </c>
      <c r="D31" s="16">
        <v>7111001</v>
      </c>
      <c r="E31" s="19" t="s">
        <v>33</v>
      </c>
      <c r="F31" s="39">
        <f>190500*10</f>
        <v>1905000</v>
      </c>
      <c r="G31" s="15">
        <v>1850775</v>
      </c>
      <c r="L31" s="3"/>
      <c r="M31" s="3"/>
      <c r="N31" s="3"/>
      <c r="O31" s="4"/>
    </row>
    <row r="32" spans="2:15" x14ac:dyDescent="0.25">
      <c r="B32" s="16"/>
      <c r="C32" s="25">
        <v>7111</v>
      </c>
      <c r="D32" s="16">
        <v>7111003</v>
      </c>
      <c r="E32" s="19" t="s">
        <v>34</v>
      </c>
      <c r="F32" s="12"/>
      <c r="G32" s="15"/>
      <c r="L32" s="3"/>
      <c r="M32" s="3"/>
      <c r="N32" s="3"/>
      <c r="O32" s="4"/>
    </row>
    <row r="33" spans="2:15" x14ac:dyDescent="0.25">
      <c r="B33" s="16"/>
      <c r="C33" s="27">
        <v>7111</v>
      </c>
      <c r="D33" s="16">
        <v>7111099</v>
      </c>
      <c r="E33" s="17" t="s">
        <v>21</v>
      </c>
      <c r="F33" s="12">
        <f>258333.333333333*10</f>
        <v>2583333.3333333298</v>
      </c>
      <c r="G33" s="15">
        <v>6536365</v>
      </c>
      <c r="J33" s="5"/>
      <c r="M33" s="3"/>
      <c r="N33" s="3"/>
      <c r="O33" s="4"/>
    </row>
    <row r="34" spans="2:15" x14ac:dyDescent="0.25">
      <c r="B34" s="16"/>
      <c r="C34" s="27">
        <v>7111</v>
      </c>
      <c r="D34" s="16">
        <v>7113011</v>
      </c>
      <c r="E34" s="17" t="s">
        <v>36</v>
      </c>
      <c r="F34" s="12">
        <f>25000*10</f>
        <v>250000</v>
      </c>
      <c r="G34" s="15">
        <v>2000</v>
      </c>
      <c r="J34" s="5"/>
      <c r="M34" s="3"/>
      <c r="N34" s="3"/>
      <c r="O34" s="4"/>
    </row>
    <row r="35" spans="2:15" ht="15.75" thickBot="1" x14ac:dyDescent="0.3">
      <c r="B35" s="23"/>
      <c r="C35" s="28">
        <v>7115</v>
      </c>
      <c r="D35" s="23">
        <v>7115119</v>
      </c>
      <c r="E35" s="29" t="s">
        <v>38</v>
      </c>
      <c r="F35" s="30"/>
      <c r="G35" s="42">
        <v>100000</v>
      </c>
      <c r="J35" s="5"/>
      <c r="M35" s="3"/>
      <c r="N35" s="3"/>
      <c r="O35" s="4"/>
    </row>
    <row r="36" spans="2:15" ht="16.5" thickTop="1" thickBot="1" x14ac:dyDescent="0.3">
      <c r="B36" s="44"/>
      <c r="C36" s="45"/>
      <c r="D36" s="46" t="s">
        <v>31</v>
      </c>
      <c r="E36" s="46"/>
      <c r="F36" s="47">
        <f>F6+F23+F19+F29</f>
        <v>60229517.499999925</v>
      </c>
      <c r="G36" s="48">
        <f>G6+G23+G19+G29</f>
        <v>48479711</v>
      </c>
      <c r="H36" s="11"/>
    </row>
    <row r="37" spans="2:15" ht="15.75" thickTop="1" x14ac:dyDescent="0.25">
      <c r="D37" s="9"/>
      <c r="E37" s="9"/>
      <c r="F37" s="10"/>
      <c r="G37" s="10"/>
    </row>
    <row r="38" spans="2:15" x14ac:dyDescent="0.25">
      <c r="D38" s="9"/>
      <c r="E38" s="9"/>
      <c r="F38" s="10"/>
      <c r="G38" s="10"/>
    </row>
    <row r="39" spans="2:15" x14ac:dyDescent="0.25">
      <c r="D39" s="9"/>
      <c r="E39" s="9"/>
      <c r="F39" s="10"/>
      <c r="G39" s="10"/>
    </row>
    <row r="40" spans="2:15" x14ac:dyDescent="0.25">
      <c r="C40" s="6"/>
      <c r="D40" s="6"/>
      <c r="E40" s="6"/>
      <c r="F40" s="6"/>
      <c r="G40" s="6"/>
    </row>
    <row r="41" spans="2:15" x14ac:dyDescent="0.25">
      <c r="C41" s="6"/>
      <c r="D41" s="6"/>
      <c r="E41" s="6"/>
      <c r="F41" s="6"/>
      <c r="G41" s="6"/>
    </row>
    <row r="42" spans="2:15" x14ac:dyDescent="0.25">
      <c r="C42" s="6"/>
      <c r="D42" s="6"/>
      <c r="E42" s="6"/>
      <c r="F42" s="6"/>
      <c r="G42" s="6"/>
    </row>
    <row r="43" spans="2:15" x14ac:dyDescent="0.25">
      <c r="C43" s="6"/>
      <c r="D43" s="6"/>
      <c r="E43" s="6"/>
      <c r="F43" s="7"/>
      <c r="G43" s="8"/>
    </row>
    <row r="44" spans="2:15" x14ac:dyDescent="0.25">
      <c r="C44" s="6"/>
      <c r="D44" s="6"/>
      <c r="E44" s="6"/>
      <c r="F44" s="6"/>
      <c r="G44" s="6"/>
    </row>
    <row r="45" spans="2:15" x14ac:dyDescent="0.25">
      <c r="C45" s="6"/>
      <c r="D45" s="6"/>
      <c r="E45" s="6"/>
      <c r="F45" s="6"/>
      <c r="G45" s="6"/>
    </row>
    <row r="46" spans="2:15" x14ac:dyDescent="0.25">
      <c r="C46" s="6"/>
      <c r="D46" s="6"/>
      <c r="E46" s="6"/>
      <c r="F46" s="6"/>
      <c r="G46" s="6"/>
    </row>
    <row r="47" spans="2:15" x14ac:dyDescent="0.25">
      <c r="C47" s="6"/>
      <c r="D47" s="6"/>
      <c r="E47" s="6"/>
      <c r="F47" s="6"/>
      <c r="G47" s="6"/>
    </row>
    <row r="48" spans="2:15" x14ac:dyDescent="0.25">
      <c r="C48" s="6"/>
      <c r="D48" s="6"/>
      <c r="E48" s="6"/>
      <c r="F48" s="6"/>
      <c r="G48" s="6"/>
    </row>
    <row r="49" spans="3:7" x14ac:dyDescent="0.25">
      <c r="C49" s="6"/>
      <c r="D49" s="6"/>
      <c r="E49" s="6"/>
      <c r="F49" s="6"/>
      <c r="G49" s="6"/>
    </row>
  </sheetData>
  <pageMargins left="0.39" right="0.25" top="0.35" bottom="0.32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14" sqref="X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EDISNAJDA</cp:lastModifiedBy>
  <cp:lastPrinted>2023-11-07T12:35:08Z</cp:lastPrinted>
  <dcterms:created xsi:type="dcterms:W3CDTF">2017-04-05T08:27:07Z</dcterms:created>
  <dcterms:modified xsi:type="dcterms:W3CDTF">2023-11-22T07:41:13Z</dcterms:modified>
</cp:coreProperties>
</file>