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\Downloads\"/>
    </mc:Choice>
  </mc:AlternateContent>
  <bookViews>
    <workbookView xWindow="0" yWindow="0" windowWidth="28800" windowHeight="12180"/>
  </bookViews>
  <sheets>
    <sheet name="Identifikimi i Det Prapambetura" sheetId="1" r:id="rId1"/>
    <sheet name="Treguesit mujore te NJVQV" sheetId="2" r:id="rId2"/>
    <sheet name="PLANI I SHLYERJEVE 2026-2028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_COL1">[9]SimInp1:ModDef!$A$1:$V$130</definedName>
    <definedName name="__END94">'[10]End-94'!$D$102:$AS$189</definedName>
    <definedName name="__MCV1">[11]Main!$E$64:$AH$64</definedName>
    <definedName name="__SUM2">[10]BoP!$G$174:$AR$216</definedName>
    <definedName name="__tab06">#REF!</definedName>
    <definedName name="__tab07">#REF!</definedName>
    <definedName name="__tab1">#REF!</definedName>
    <definedName name="__tab10">#REF!</definedName>
    <definedName name="__tab11">#REF!</definedName>
    <definedName name="__tab12">#REF!</definedName>
    <definedName name="__tab13">#REF!</definedName>
    <definedName name="__tab14">#REF!</definedName>
    <definedName name="__tab15">#REF!</definedName>
    <definedName name="__tab16">#REF!</definedName>
    <definedName name="__tab17">#REF!</definedName>
    <definedName name="__tab18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ab9">[12]Assumptions!#REF!</definedName>
    <definedName name="__TB1">[13]SummaryCG!$A$4:$CL$77</definedName>
    <definedName name="__TB2">[13]CGRev!$A$4:$CL$43</definedName>
    <definedName name="__TB3">[13]CGExp!$A$4:$CL$86</definedName>
    <definedName name="__TB4">[13]CGExternal!$B$4:$CL$55</definedName>
    <definedName name="__TB5">[13]CGAuthMeth!$B$4:$CL$55</definedName>
    <definedName name="__TB6">[13]CGAuthMeth!$B$64:$CL$131</definedName>
    <definedName name="__TB7">[13]CGFin_Monthly!$B$4:$AC$73</definedName>
    <definedName name="__TB8">[13]CGFin_Monthly!$B$174:$AC$234</definedName>
    <definedName name="__WB1">[10]WB!$D$13:$AF$264</definedName>
    <definedName name="__WB2">[10]WB!$AG$13:$AQ$264</definedName>
    <definedName name="_1Macros_Import_.qbop">[14]!'[Macros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[9]SimInp1:ModDef!$A$1:$V$130</definedName>
    <definedName name="_END94">'[10]End-94'!$D$102:$AS$189</definedName>
    <definedName name="_Fill" hidden="1">#REF!</definedName>
    <definedName name="_Filler" hidden="1">[15]A!$A$43:$A$598</definedName>
    <definedName name="_Key2" hidden="1">[16]Contents!#REF!</definedName>
    <definedName name="_MCV1">[11]Main!$E$64:$AH$64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[10]BoP!$G$174:$AR$216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[12]Assumptions!#REF!</definedName>
    <definedName name="_TB1">[13]SummaryCG!$A$4:$CL$77</definedName>
    <definedName name="_TB2">[13]CGRev!$A$4:$CL$43</definedName>
    <definedName name="_TB3">[13]CGExp!$A$4:$CL$86</definedName>
    <definedName name="_TB4">[13]CGExternal!$B$4:$CL$55</definedName>
    <definedName name="_TB5">[13]CGAuthMeth!$B$4:$CL$55</definedName>
    <definedName name="_TB6">[13]CGAuthMeth!$B$64:$CL$131</definedName>
    <definedName name="_TB7">[13]CGFin_Monthly!$B$4:$AC$73</definedName>
    <definedName name="_TB8">[13]CGFin_Monthly!$B$174:$AC$234</definedName>
    <definedName name="_WB1">[10]WB!$D$13:$AF$264</definedName>
    <definedName name="_WB2">[10]WB!$AG$13:$AQ$264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[11]QQ!$E$11:$AH$11</definedName>
    <definedName name="ALTNGDP_R">[11]Q4!$E$53:$AH$53</definedName>
    <definedName name="ALTPCPI">[11]Q6!$E$27:$AH$27</definedName>
    <definedName name="ams" localSheetId="2" hidden="1">{"Main Economic Indicators",#N/A,FALSE,"C"}</definedName>
    <definedName name="ams" hidden="1">{"Main Economic Indicators",#N/A,FALSE,"C"}</definedName>
    <definedName name="amstwo" localSheetId="2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[18]Bask_fd!#REF!</definedName>
    <definedName name="basktinf12\">[18]Bask_fd!#REF!</definedName>
    <definedName name="BCA">[11]QQ!$E$9:$AH$9</definedName>
    <definedName name="BCA_GDP">[11]QQ!$E$10:$AH$10</definedName>
    <definedName name="BCA_NGDP">#REF!</definedName>
    <definedName name="BE">[11]Q6!$E$137:$AH$137</definedName>
    <definedName name="BEA">[11]QQ!$E$140:$AH$140</definedName>
    <definedName name="BEC">#REF!</definedName>
    <definedName name="BED">#REF!</definedName>
    <definedName name="BED_6">#REF!</definedName>
    <definedName name="BEO">[11]Q6!$E$142:$AH$142</definedName>
    <definedName name="BER">[11]QQ!$E$141:$AH$141</definedName>
    <definedName name="BESD">[11]Q7!$E$42:$AH$42</definedName>
    <definedName name="BF">[11]QQ!$E$55:$AH$55</definedName>
    <definedName name="BFD">[11]QQ!$E$58:$AH$58</definedName>
    <definedName name="BFDA">[11]Q6!$E$60:$AH$60</definedName>
    <definedName name="BFDI">[11]Q6!$E$63:$AH$63</definedName>
    <definedName name="BFDIL">[11]QQ!$E$65:$AH$65</definedName>
    <definedName name="BFL_D">[11]DA!$E$49:$AH$49</definedName>
    <definedName name="BFO">[11]QQ!$E$90:$AH$90</definedName>
    <definedName name="BFOA">[11]Q6!$E$98:$AH$98</definedName>
    <definedName name="BFOAG">[11]QQ!$E$100:$AH$100</definedName>
    <definedName name="BFOAP">[11]Q6!$E$101:$AH$101</definedName>
    <definedName name="BFOG">[11]Q6!$E$93:$AH$93</definedName>
    <definedName name="BFOL">[11]QQ!$E$104:$AH$104</definedName>
    <definedName name="BFOL_B">[11]QQ!$E$118:$AH$118</definedName>
    <definedName name="BFOL_G">[11]QQ!$E$113:$AH$113</definedName>
    <definedName name="BFOL_L">#REF!</definedName>
    <definedName name="BFOL_O">[11]Q6!$E$120:$AH$120</definedName>
    <definedName name="BFOL_S">#REF!</definedName>
    <definedName name="BFOLB">#REF!</definedName>
    <definedName name="BFOLG">[11]Q6!$E$107:$AH$107</definedName>
    <definedName name="BFOLG_L">#REF!</definedName>
    <definedName name="BFOLP">[11]Q6!$E$109:$AH$109</definedName>
    <definedName name="BFOP">[11]Q6!$E$95:$AH$95</definedName>
    <definedName name="BFP">[11]QQ!$E$68:$AH$68</definedName>
    <definedName name="BFPA">[11]Q6!$E$75:$AH$75</definedName>
    <definedName name="BFPAG">[11]QQ!$E$77:$AH$77</definedName>
    <definedName name="BFPG">[11]Q6!$E$72:$AH$72</definedName>
    <definedName name="BFPL">[11]Q6!$E$78:$AH$78</definedName>
    <definedName name="BFPLBN">#REF!</definedName>
    <definedName name="BFPLD">[11]QQ!$E$83:$AH$83</definedName>
    <definedName name="BFPLD_G">#REF!</definedName>
    <definedName name="BFPLDG">[11]Q6!$E$88:$AH$88</definedName>
    <definedName name="BFPLDP">[11]Q6!$E$86:$AH$86</definedName>
    <definedName name="BFPLE">[11]Q6!$E$81:$AH$81</definedName>
    <definedName name="BFPLE_G">#REF!</definedName>
    <definedName name="BFPLMM">#REF!</definedName>
    <definedName name="BFPP">[11]Q6!$E$70:$AH$70</definedName>
    <definedName name="BFRA">[11]QQ!$E$123:$AH$123</definedName>
    <definedName name="BFUND">[11]Q6!$E$115:$AH$115</definedName>
    <definedName name="BGS">[11]Q6!$E$13:$AH$13</definedName>
    <definedName name="BI">[11]Q6!$E$32:$AH$32</definedName>
    <definedName name="BIC">[11]Q6!$E$35:$AH$35</definedName>
    <definedName name="BID">[11]Q6!$E$38:$AH$38</definedName>
    <definedName name="BIL">[19]Work!$B$26:$AG$97</definedName>
    <definedName name="BIP">#REF!</definedName>
    <definedName name="BK">[11]Q6!$E$48:$AH$48</definedName>
    <definedName name="BKF">[11]QQ!$E$51:$AH$51</definedName>
    <definedName name="BKF_6">[11]Q6!$E$139:$AH$139</definedName>
    <definedName name="BKFA">#REF!</definedName>
    <definedName name="BKO">[11]Q6!$E$52:$AH$52</definedName>
    <definedName name="BM">[11]Q6!$E$24:$AH$24</definedName>
    <definedName name="BMG">[11]Q6!$E$27:$AH$27</definedName>
    <definedName name="BMII">[11]QQ!$E$40:$AH$40</definedName>
    <definedName name="BMII_7">[11]Q7!$E$40:$AH$40</definedName>
    <definedName name="BMS">[11]Q6!$E$29:$AH$29</definedName>
    <definedName name="BOP">[11]Q6!$E$130:$AH$130</definedName>
    <definedName name="BOP_GDP">[11]Q6!$E$131:$AH$131</definedName>
    <definedName name="BRASS">[11]QQ!$E$150:$AH$150</definedName>
    <definedName name="BRASS_6">[11]Q6!$E$126:$AH$126</definedName>
    <definedName name="BRO">#REF!</definedName>
    <definedName name="BTR">[11]Q6!$E$42:$AH$42</definedName>
    <definedName name="BTRG">[11]Q6!$E$44:$AH$44</definedName>
    <definedName name="BTRP">[11]Q6!$E$45:$AH$45</definedName>
    <definedName name="budfin">#REF!</definedName>
    <definedName name="budget_financing">#REF!</definedName>
    <definedName name="BX">[11]Q6!$E$16:$AH$16</definedName>
    <definedName name="BXG">[11]Q6!$E$19:$AH$19</definedName>
    <definedName name="BXS">[11]Q6!$E$21:$AH$21</definedName>
    <definedName name="CAD">#REF!</definedName>
    <definedName name="CalcMCV_4">[11]Q4!$E$58:$AH$58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[11]Q1!$E$61:$AH$61</definedName>
    <definedName name="CHK2.1">[11]Main!$E$67:$AH$67</definedName>
    <definedName name="CHK2.2">[11]Main!$E$70:$AH$70</definedName>
    <definedName name="CHK2.3">[11]Main!$E$75:$AH$75</definedName>
    <definedName name="CHK3.1">[11]Q3!$E$61:$AH$61</definedName>
    <definedName name="CHK5.1">[11]Q5!$E$107:$AH$107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[10]CPFs!$F$13:$AF$84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[11]DA!$E$9:$AH$9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[11]DA!$E$22:$AH$22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[11]DA!$E$21:$AH$21</definedName>
    <definedName name="D_GCB">[21]DA!$E$62:$AH$62</definedName>
    <definedName name="D_GGB">[21]DA!$E$63:$AH$63</definedName>
    <definedName name="D_Ind">[10]DSA!$G$7:$AU$96</definedName>
    <definedName name="D_L">[11]Q7!$E$13:$AH$13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[11]Q7!$E$23:$AH$23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[11]Q7!$E$16:$AH$16</definedName>
    <definedName name="D_SRM">[11]Q7!$E$34:$AH$34</definedName>
    <definedName name="D_SY">#REF!</definedName>
    <definedName name="D_WPCP33_D">[21]DA!$E$66:$AH$66</definedName>
    <definedName name="DA">[11]DA!$E$33:$AH$33</definedName>
    <definedName name="date">#REF!</definedName>
    <definedName name="DATES">[19]RED98DATA!#REF!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[11]Q7!$E$28:$AH$28</definedName>
    <definedName name="DG">[11]Q7!$E$27:$AH$27</definedName>
    <definedName name="DG_S">[11]Q7!$E$18:$AH$18</definedName>
    <definedName name="Dhjetor_Ar_TOT_Lek">'[22]2003'!#REF!</definedName>
    <definedName name="Dhjetor_Ar_TOT_Valute">'[22]2003'!#REF!</definedName>
    <definedName name="Discount_NC">'[23]Triangle private'!$C$17</definedName>
    <definedName name="DiscountRate">#REF!</definedName>
    <definedName name="DKK">#REF!</definedName>
    <definedName name="DM">#REF!</definedName>
    <definedName name="DO">[11]Q7!$E$29:$AH$29</definedName>
    <definedName name="doc">[19]DOC!$A$1:$L$43</definedName>
    <definedName name="DOCFILE">#REF!</definedName>
    <definedName name="DS">[11]DA!$E$38:$AH$38</definedName>
    <definedName name="DSA_Assumptions">[10]DSA!$G$666:$AJ$698</definedName>
    <definedName name="DSDSI">[11]Q7!$E$42:$AH$42</definedName>
    <definedName name="DSDSP">[11]Q7!$E$52:$AH$52</definedName>
    <definedName name="DSI">[11]Q7!$E$46:$AH$46</definedName>
    <definedName name="DSP">[11]Q7!$E$56:$AH$56</definedName>
    <definedName name="DSPG">[11]Q7!$E$58:$AH$58</definedName>
    <definedName name="DTS">#REF!</definedName>
    <definedName name="EBRD">[10]EBRD!$D$14:$AM$120</definedName>
    <definedName name="ECU">#REF!</definedName>
    <definedName name="EDNA">[11]QQ!$E$151:$AH$151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[11]Q5!$DZ$1</definedName>
    <definedName name="ENDA">[11]QQ!$E$147:$AH$147</definedName>
    <definedName name="endrit" localSheetId="2" hidden="1">{"Main Economic Indicators",#N/A,FALSE,"C"}</definedName>
    <definedName name="endrit" hidden="1">{"Main Economic Indicators",#N/A,FALSE,"C"}</definedName>
    <definedName name="ergferger" localSheetId="2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[11]Main!$AB$25</definedName>
    <definedName name="EXTERNAL">#REF!</definedName>
    <definedName name="F">#REF!</definedName>
    <definedName name="fefe" localSheetId="2" hidden="1">{#N/A,#N/A,FALSE,"I";#N/A,#N/A,FALSE,"J";#N/A,#N/A,FALSE,"K";#N/A,#N/A,FALSE,"L";#N/A,#N/A,FALSE,"M";#N/A,#N/A,FALSE,"N";#N/A,#N/A,FALSE,"O"}</definedName>
    <definedName name="fefe" hidden="1">{#N/A,#N/A,FALSE,"I";#N/A,#N/A,FALSE,"J";#N/A,#N/A,FALSE,"K";#N/A,#N/A,FALSE,"L";#N/A,#N/A,FALSE,"M";#N/A,#N/A,FALSE,"N";#N/A,#N/A,FALSE,"O"}</definedName>
    <definedName name="FIM">#REF!</definedName>
    <definedName name="FINAN">#REF!</definedName>
    <definedName name="FINANC">#REF!</definedName>
    <definedName name="Fisc">[10]BoP!$G$365:$AK$434</definedName>
    <definedName name="FLRES">#REF!</definedName>
    <definedName name="FLRESC">#REF!</definedName>
    <definedName name="FMB">[11]Q4!$E$51:$AH$51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[11]Q4!$E$18:$AH$18</definedName>
    <definedName name="GCB_NGDP">[11]Q7!$E$19:$AH$19</definedName>
    <definedName name="GCD">[11]Q4!$E$21:$AH$21</definedName>
    <definedName name="GCEI">[11]Q4!$E$16:$AH$16</definedName>
    <definedName name="GCENL">[11]Q4!$E$13:$AH$13</definedName>
    <definedName name="GCND">[11]Q4!$E$24:$AH$24</definedName>
    <definedName name="GCND_NGDP">[11]Q4!$E$25:$AH$25</definedName>
    <definedName name="GCRG">[11]Q4!$E$10:$AH$10</definedName>
    <definedName name="GEORED98.XLS">[19]RED98DATA!$B$2:$BW$78</definedName>
    <definedName name="GGB">[11]Q4!$E$40:$AH$40</definedName>
    <definedName name="GGB_NGDP">[11]Q7!$E$41:$AH$41</definedName>
    <definedName name="GGD">[11]Q4!$E$43:$AH$43</definedName>
    <definedName name="GGED">[11]Q4!$E$35:$AH$35</definedName>
    <definedName name="GGEI">[11]Q4!$E$38:$AH$38</definedName>
    <definedName name="GGENL">[11]Q4!$E$32:$AH$32</definedName>
    <definedName name="GGND">[11]Q4!$E$46:$AH$46</definedName>
    <definedName name="GGRG">[11]Q4!$E$29:$AH$29</definedName>
    <definedName name="GOVERNMENT">#REF!</definedName>
    <definedName name="Grac_IDA">#REF!</definedName>
    <definedName name="Grace_IDA">#REF!</definedName>
    <definedName name="Grace_NC">'[23]Triangle private'!$C$14</definedName>
    <definedName name="Gross_reserves">#REF!</definedName>
    <definedName name="Gusht_Ar_TOT_Lek">'[22]2003'!#REF!</definedName>
    <definedName name="Gusht_Ar_TOT_Valute">'[22]2003'!#REF!</definedName>
    <definedName name="HERE">#REF!</definedName>
    <definedName name="IM">[10]BoP!$G$259:$AR$307</definedName>
    <definedName name="IMF">[10]IMF!$C$5:$AP$55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[24]Aid:Services!$A$39:$AJ$46</definedName>
    <definedName name="Interest_NC">'[23]Triangle private'!$C$16</definedName>
    <definedName name="InterestRate">#REF!</definedName>
    <definedName name="ISD">#REF!</definedName>
    <definedName name="ITL">#REF!</definedName>
    <definedName name="Janar_Ar_TOT_Lek">'[22]2003'!#REF!</definedName>
    <definedName name="Janar_Ar_TOT_Valute">'[22]2003'!#REF!</definedName>
    <definedName name="JPY">#REF!</definedName>
    <definedName name="KA">#REF!</definedName>
    <definedName name="KEND">#REF!</definedName>
    <definedName name="KMENU">#REF!</definedName>
    <definedName name="Korrik_Ar_TOT_Lek">'[22]2003'!#REF!</definedName>
    <definedName name="Korrik_Ar_TOT_Valute">'[22]2003'!#REF!</definedName>
    <definedName name="KWD">#REF!</definedName>
    <definedName name="Last_Row">#N/A</definedName>
    <definedName name="latest1998">#REF!</definedName>
    <definedName name="LCM">[11]Q3!$E$46:$AH$46</definedName>
    <definedName name="LE">[11]Q3!$E$13:$AH$13</definedName>
    <definedName name="LEM">[11]Q3!$E$52:$AH$52</definedName>
    <definedName name="LHEM">[11]Q3!$E$34:$AH$34</definedName>
    <definedName name="LHM">[11]Q3!$E$55:$AH$55</definedName>
    <definedName name="LIPM">[11]Q3!$E$43:$AH$43</definedName>
    <definedName name="liquidity_reserve">#REF!</definedName>
    <definedName name="LLF">[11]Q3!$E$10:$AH$10</definedName>
    <definedName name="LP">[11]Q6!$E$19:$AH$19</definedName>
    <definedName name="LULCM">[11]Q3!$E$37:$AH$37</definedName>
    <definedName name="LUR">[11]Q3!$E$16:$AH$16</definedName>
    <definedName name="Lyon">[25]C!$O$1</definedName>
    <definedName name="MACRO">#REF!</definedName>
    <definedName name="MACROS">#REF!</definedName>
    <definedName name="Maj_Ar_TOT_Lek">'[22]2003'!#REF!</definedName>
    <definedName name="Maj_Ar_TOT_Valute">'[22]2003'!#REF!</definedName>
    <definedName name="Mars_Ar_TOT_Lek">#REF!</definedName>
    <definedName name="Mars_Ar_TOT_Valute">#REF!</definedName>
    <definedName name="Maturity_NC">'[23]Triangle private'!$C$15</definedName>
    <definedName name="MCV">[11]Main!$E$63:$AH$63</definedName>
    <definedName name="MCV_B">[11]QQ!$E$157:$AH$157</definedName>
    <definedName name="MCV_B1">[11]Q6!$E$158:$AH$158</definedName>
    <definedName name="MCV_D">[11]DA!$E$62:$AH$62</definedName>
    <definedName name="MCV_D1">[11]DA!$E$63:$AH$63</definedName>
    <definedName name="MCV_N">[11]Q4!$E$58:$AH$58</definedName>
    <definedName name="MCV_N1">[11]Q1!$E$59:$AH$59</definedName>
    <definedName name="MCV_T">[11]Micro!$E$103:$AH$103</definedName>
    <definedName name="MCV_T1">[11]Q5!$E$104:$AH$104</definedName>
    <definedName name="MIDDLE">#REF!</definedName>
    <definedName name="MNT_1_TB">#REF!</definedName>
    <definedName name="MNT_2_TB">#REF!</definedName>
    <definedName name="MNT_3_TB">#REF!</definedName>
    <definedName name="mod1.03">[9]ModDef!#REF!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[11]Q3!$E$27:$AH$27</definedName>
    <definedName name="MS_BMG">[11]Q3!$E$29:$AH$29</definedName>
    <definedName name="MS_BXG">[11]Q3!$E$28:$AH$28</definedName>
    <definedName name="MS_GCB_NGDP">[11]Q3!$E$19:$AH$19</definedName>
    <definedName name="MS_GGB_NGDP">[11]Q3!$E$20:$AH$20</definedName>
    <definedName name="MS_LUR">[11]Q3!$E$15:$AH$15</definedName>
    <definedName name="MS_NGDP">[11]Q3!$E$12:$AH$12</definedName>
    <definedName name="MS_NGDP_RG">[11]Q3!$E$9:$AH$9</definedName>
    <definedName name="MS_PCPIG">[11]Q3!$E$16:$AH$16</definedName>
    <definedName name="MS_TMG_RPCH">[11]Q3!$E$24:$AH$24</definedName>
    <definedName name="MS_TXG_RPCH">[11]Q3!$E$23:$AH$23</definedName>
    <definedName name="mt_moneyprog">#REF!</definedName>
    <definedName name="MTPROJ">#REF!</definedName>
    <definedName name="namehp">[26]SA_HP!#REF!</definedName>
    <definedName name="NAMES">#REF!</definedName>
    <definedName name="NAMES_Q">#REF!</definedName>
    <definedName name="namesreer">#REF!</definedName>
    <definedName name="namesweo">#REF!</definedName>
    <definedName name="NC_R">[11]Q1!$E$8:$AH$8</definedName>
    <definedName name="NCG">[11]Main!$E$8:$AH$8</definedName>
    <definedName name="NCG_R">[11]Q4!$E$11:$AH$11</definedName>
    <definedName name="NCP">[11]Main!$E$11:$AH$11</definedName>
    <definedName name="NCP_R">[11]Q4!$E$14:$AH$14</definedName>
    <definedName name="Nentor_Ar_TOT_Lek">'[22]2003'!#REF!</definedName>
    <definedName name="Nentor_Ar_TOT_Valute">'[22]2003'!#REF!</definedName>
    <definedName name="newname" hidden="1">[10]ER!#REF!</definedName>
    <definedName name="newname2" localSheetId="2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2" hidden="1">{"WEO",#N/A,FALSE,"T"}</definedName>
    <definedName name="newname4" hidden="1">{"WEO",#N/A,FALSE,"T"}</definedName>
    <definedName name="newname5" localSheetId="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[11]Q1!$E$29:$AH$29</definedName>
    <definedName name="NFB_R_GDP">[11]Q1!$E$30:$AH$30</definedName>
    <definedName name="NFI">[11]Main!$E$20:$AH$20</definedName>
    <definedName name="NFI_R">[11]Q4!$E$23:$AH$23</definedName>
    <definedName name="NFIG">[11]Main!$E$23:$AH$23</definedName>
    <definedName name="NFIP">[11]Main!$E$26:$AH$26</definedName>
    <definedName name="NFP_VE">[9]Model!#REF!</definedName>
    <definedName name="NFP_VE_1">[9]Model!#REF!</definedName>
    <definedName name="NGDP">[11]Main!$E$47:$AH$47</definedName>
    <definedName name="NGDP_D">[11]Q3!$E$22:$AH$22</definedName>
    <definedName name="NGDP_D.ARQ">[11]Q2!$E$21:$CB$21</definedName>
    <definedName name="NGDP_D.Q">[11]Q2!$E$20:$CB$20</definedName>
    <definedName name="NGDP_D.YOY">[11]Q2!$E$22:$CB$22</definedName>
    <definedName name="NGDP_D.YOYAVG">[11]Q2!$L$23:$CB$23</definedName>
    <definedName name="NGDP_DG">[11]Q6!$E$23:$AH$23</definedName>
    <definedName name="NGDP_R">[11]Q4!$E$50:$AH$50</definedName>
    <definedName name="NGDP_R.ARQ">[11]Q2!$E$10:$CB$10</definedName>
    <definedName name="NGDP_R.Q">[11]Q2!$E$9:$CB$9</definedName>
    <definedName name="NGDP_R.YOY">[11]Q2!$E$11:$CB$11</definedName>
    <definedName name="NGDP_R.YOYAVG">[11]Q2!$L$12:$CB$12</definedName>
    <definedName name="NGDP_RG">[11]Q4!$E$51:$AH$51</definedName>
    <definedName name="NGK">#REF!</definedName>
    <definedName name="NGS">[11]Main!$E$50:$AH$50</definedName>
    <definedName name="NGS_NGDP">[11]Main!$E$51:$AH$51</definedName>
    <definedName name="NGSG">[11]Main!$E$53:$AH$53</definedName>
    <definedName name="NGSP">[11]Main!$E$56:$AH$56</definedName>
    <definedName name="NI">[11]Main!$E$14:$AH$14</definedName>
    <definedName name="NI_GDP">[11]Main!$E$16:$AH$16</definedName>
    <definedName name="NI_NGDP">[11]Main!$E$16:$AH$16</definedName>
    <definedName name="NI_R">[11]Q1!$E$17:$AH$17</definedName>
    <definedName name="NINV">[11]Main!$E$18:$AH$18</definedName>
    <definedName name="NINV_R">[11]Q4!$E$20:$AH$20</definedName>
    <definedName name="NINV_R_GDP">[11]Q1!$E$21:$AH$21</definedName>
    <definedName name="NM">[11]Main!$E$38:$AH$38</definedName>
    <definedName name="NM_R">[11]Q4!$E$41:$AH$41</definedName>
    <definedName name="NMG">[11]Main!$E$41:$AH$41</definedName>
    <definedName name="NMG_R">[11]Q1!$E$44:$AH$44</definedName>
    <definedName name="NMG_RG">[11]Q1!$E$45:$AH$45</definedName>
    <definedName name="NMS">[11]Main!$E$44:$AH$44</definedName>
    <definedName name="NMS_R">[11]Q1!$E$47:$AH$47</definedName>
    <definedName name="NOK">#REF!</definedName>
    <definedName name="Non_BRO">#REF!</definedName>
    <definedName name="NTDD_R">[11]Q1!$E$26:$AH$26</definedName>
    <definedName name="NTDD_R.ARQ">[11]Q2!$E$15:$CB$15</definedName>
    <definedName name="NTDD_R.Q">[11]Q2!$E$14:$CB$14</definedName>
    <definedName name="NTDD_R.YOY">[11]Q2!$E$16:$CB$16</definedName>
    <definedName name="NTDD_R.YOYAVG">[11]Q2!$L$17:$CB$17</definedName>
    <definedName name="NTDD_RG">[11]Q4!$E$27:$AH$27</definedName>
    <definedName name="NX">[11]Main!$E$29:$AH$29</definedName>
    <definedName name="NX_R">[11]Q4!$E$32:$AH$32</definedName>
    <definedName name="NXG">[11]Main!$E$32:$AH$32</definedName>
    <definedName name="NXG_R">[11]Q1!$E$35:$AH$35</definedName>
    <definedName name="NXG_RG">[11]Q1!$E$36:$AH$36</definedName>
    <definedName name="NXS">[11]Main!$E$35:$AH$35</definedName>
    <definedName name="NXS_R">[11]Q1!$E$38:$AH$38</definedName>
    <definedName name="outl">#REF!</definedName>
    <definedName name="outl2">#REF!</definedName>
    <definedName name="OUTLOOK">#REF!</definedName>
    <definedName name="OUTLOOK2">#REF!</definedName>
    <definedName name="p">[27]labels!#REF!</definedName>
    <definedName name="Paym_Cap">[10]Debt!$G$249:$AQ$309</definedName>
    <definedName name="pchBMG">#REF!</definedName>
    <definedName name="pchBXG">#REF!</definedName>
    <definedName name="pchNM_R">[11]Q1!$E$42:$AH$42</definedName>
    <definedName name="pchNMG_R">[11]Q4!$E$45:$AH$45</definedName>
    <definedName name="pchNX_R">[11]Q1!$E$33:$AH$33</definedName>
    <definedName name="pchNXG_R">[11]Q4!$E$36:$AH$36</definedName>
    <definedName name="PCPI">[11]Q3!$E$25:$AH$25</definedName>
    <definedName name="PCPI.ARQ">[11]Q2!$E$26:$CB$26</definedName>
    <definedName name="PCPI.Q">[11]Q2!$E$25:$CB$25</definedName>
    <definedName name="PCPI.YOY">[11]Q2!$E$27:$CB$27</definedName>
    <definedName name="PCPI.YOYAVG">[11]Q2!$L$28:$CB$28</definedName>
    <definedName name="PCPIE">[11]Q3!$E$29:$AH$29</definedName>
    <definedName name="PCPIG">[11]Q6!$E$26:$AH$26</definedName>
    <definedName name="PEND">#REF!</definedName>
    <definedName name="PEOP">[9]Model!#REF!</definedName>
    <definedName name="PEOP_1">[9]Model!#REF!</definedName>
    <definedName name="per931_987">#REF!</definedName>
    <definedName name="PFP">[10]PFP!$C$5:$AG$59</definedName>
    <definedName name="PMENU">#REF!</definedName>
    <definedName name="PPPWGT">[11]Main!$E$65:$AH$65</definedName>
    <definedName name="Pr_tb_5">[13]Prj_Food!$A$10:$O$40</definedName>
    <definedName name="Pr_tb_6">[13]Prj_Fuel!$A$11:$P$38</definedName>
    <definedName name="Pr_tb_7">[13]Pr_Electr!$A$10:$I$34</definedName>
    <definedName name="Pr_tb_8">'[13]JunPrg_9899&amp;beyond'!$A$1332:$AE$1383</definedName>
    <definedName name="Pr_tb_9">'[13]JunPrg_9899&amp;beyond'!$A$1389:$AE$1457</definedName>
    <definedName name="Pr_tb_food0">'[13]JunPrg_9899&amp;beyond'!$A$883:$AE$900</definedName>
    <definedName name="Pr_tb_food1">'[13]JunPrg_9899&amp;beyond'!$A$912:$AE$944</definedName>
    <definedName name="Pr_tb_food2">'[13]JunPrg_9899&amp;beyond'!$A$946:$AE$984</definedName>
    <definedName name="Pr_tb_food3">'[13]JunPrg_9899&amp;beyond'!$A$985:$AE$1028</definedName>
    <definedName name="Pr_tb1">'[13]JunPrg_9899&amp;beyond'!$A$4:$AE$75</definedName>
    <definedName name="Pr_tb1b">'[13]JunPrg_9899&amp;beyond'!$A$1105:$AE$1176</definedName>
    <definedName name="Pr_tb2">'[13]JunPrg_9899&amp;beyond'!$A$150:$AE$190</definedName>
    <definedName name="Pr_tb2b">'[13]JunPrg_9899&amp;beyond'!$A$1206:$AE$1249</definedName>
    <definedName name="Pr_tb3">'[13]JunPrg_9899&amp;beyond'!$A$198:$AE$272</definedName>
    <definedName name="Pr_tb3b">'[13]JunPrg_9899&amp;beyond'!$A$1252:$AE$1327</definedName>
    <definedName name="Pr_tb4">'[13]JunPrg_9899&amp;beyond'!$A$1032:$AE$1089</definedName>
    <definedName name="Prill_Ar_TOT_Lek">'[22]2003'!#REF!</definedName>
    <definedName name="Prill_Ar_TOT_Valute">'[22]2003'!#REF!</definedName>
    <definedName name="print">#REF!</definedName>
    <definedName name="_xlnm.Print_Area">#REF!</definedName>
    <definedName name="Print_Area_table10">#REF!</definedName>
    <definedName name="_xlnm.Print_Titles">[11]Micro!$A:$C,[11]Micro!$1:$7</definedName>
    <definedName name="PrintThis_Links">[11]Links!$A$1:$F$33</definedName>
    <definedName name="PTE">#REF!</definedName>
    <definedName name="Qershor_Ar_TOT_Lek">'[22]2003'!#REF!</definedName>
    <definedName name="Qershor_Ar_TOT_Valute">'[22]2003'!#REF!</definedName>
    <definedName name="REAL">#REF!</definedName>
    <definedName name="RED_BOP">[10]RED!$C$2:$AA$54</definedName>
    <definedName name="RED_D">[10]RED!$C$57:$AA$97</definedName>
    <definedName name="RED_DS">[10]RED!$AD$3:$AW$30</definedName>
    <definedName name="RED_TRD">[10]RED!$BC$3:$BF$45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[28]C!$747:$747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News">[29]Main!$AB$27</definedName>
    <definedName name="rngQuestChecked">[11]ErrCheck!$A$3</definedName>
    <definedName name="rtre" localSheetId="2" hidden="1">{"Main Economic Indicators",#N/A,FALSE,"C"}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.Lim.Ardh.">#N/A</definedName>
    <definedName name="Shkoder" hidden="1">[4]ER!#REF!</definedName>
    <definedName name="Shkurt_Ar_TOT_Lek">'[22]2003'!#REF!</definedName>
    <definedName name="Shkurt_Ar_TOT_Valute">'[22]2003'!#REF!</definedName>
    <definedName name="Shtator_Ar_TOT_Lek">'[22]2003'!#REF!</definedName>
    <definedName name="Shtator_Ar_TOT_Valute">'[22]2003'!#REF!</definedName>
    <definedName name="STOP">#REF!</definedName>
    <definedName name="sum">[10]BoP!$G$174:$AR$216</definedName>
    <definedName name="SUMMARY1">#REF!</definedName>
    <definedName name="SUMMARY2">#REF!</definedName>
    <definedName name="SumSumTbl">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[13]CGExp!$B$135:$CL$192</definedName>
    <definedName name="TB_Subsd">#REF!</definedName>
    <definedName name="Tb_Tax_3year">[13]TaxRev!$A$2:$L$66</definedName>
    <definedName name="TB_Taxes">'[13]JunPrg_9899&amp;beyond'!$A$487:$AE$559</definedName>
    <definedName name="TB1_x">#REF!</definedName>
    <definedName name="TB1_xx">#REF!</definedName>
    <definedName name="TB1b">[13]SummaryCG!$A$79:$CL$150</definedName>
    <definedName name="TB1b_x">#REF!</definedName>
    <definedName name="TB2b">[13]CGRev!$A$57:$CL$99</definedName>
    <definedName name="TB3b">[13]CGExp!$B$284:$CL$356</definedName>
    <definedName name="TB5b">[13]CGAuthMeth!$B$174:$CL$223</definedName>
    <definedName name="TB6b">[13]CGAuthMeth!$B$231:$CL$297</definedName>
    <definedName name="TB7b">[13]CGFin_Monthly!$B$92:$AC$142</definedName>
    <definedName name="tblChecks">[11]ErrCheck!$A$3:$E$5</definedName>
    <definedName name="tblLinks">[11]Links!$A$4:$F$33</definedName>
    <definedName name="TBPRJ4">#REF!</definedName>
    <definedName name="Tbs1thr4">#REF!</definedName>
    <definedName name="Tetor_Ar_TOT_Lek">'[22]2003'!#REF!</definedName>
    <definedName name="Tetor_Ar_TOT_Valute">'[22]2003'!#REF!</definedName>
    <definedName name="TM">[11]Q5!$E$19:$AH$19</definedName>
    <definedName name="TM_D">[11]Q5!$E$23:$AH$23</definedName>
    <definedName name="TM_DPCH">[11]Q5!$E$24:$AH$24</definedName>
    <definedName name="TM_R">[11]Q5!$E$22:$AH$22</definedName>
    <definedName name="TM_RPCH">[11]Q5!$E$21:$AH$21</definedName>
    <definedName name="TMG">[11]Q5!$E$38:$AH$38</definedName>
    <definedName name="TMG_D">[11]Q5!$E$42:$AH$42</definedName>
    <definedName name="TMG_DPCH">[11]Q5!$E$43:$AH$43</definedName>
    <definedName name="TMG_R">[11]Q5!$E$41:$AH$41</definedName>
    <definedName name="TMG_RPCH">[11]Micro!$E$40:$AH$40</definedName>
    <definedName name="TMGO">[11]Micro!$E$58:$AH$58</definedName>
    <definedName name="TMGO_D">[11]Q5!$E$63:$AH$63</definedName>
    <definedName name="TMGO_DPCH">[11]Q5!$E$64:$AH$64</definedName>
    <definedName name="TMGO_R">[11]Q5!$E$62:$AH$62</definedName>
    <definedName name="TMGO_RPCH">[11]Q5!$E$60:$AH$60</definedName>
    <definedName name="TMGXO">[11]Q5!$E$82:$AH$82</definedName>
    <definedName name="TMGXO_D">[11]Q5!$E$88:$AH$88</definedName>
    <definedName name="TMGXO_DPCH">[11]Q5!$E$89:$AH$89</definedName>
    <definedName name="TMGXO_R">[11]Q5!$E$87:$AH$87</definedName>
    <definedName name="TMGXO_RPCH">[11]Q5!$E$84:$AH$84</definedName>
    <definedName name="TMS">[11]Q5!$E$97:$AH$97</definedName>
    <definedName name="Trade">[10]BoP!$G$218:$AR$256</definedName>
    <definedName name="Trade_balance">#REF!</definedName>
    <definedName name="TRANSFERTEST">#REF!</definedName>
    <definedName name="TX">[11]Q5!$E$11:$AH$11</definedName>
    <definedName name="TX_D">[11]Q5!$E$15:$AH$15</definedName>
    <definedName name="TX_DPCH">[11]Q5!$E$16:$AH$16</definedName>
    <definedName name="TX_R">[11]Q5!$E$14:$AH$14</definedName>
    <definedName name="TX_RPCH">[11]Q5!$E$13:$AH$13</definedName>
    <definedName name="TXG">[11]Q5!$E$30:$AH$30</definedName>
    <definedName name="TXG_D">[11]Q5!$E$34:$AH$34</definedName>
    <definedName name="TXG_DPCH">[11]Q5!$E$35:$AH$35</definedName>
    <definedName name="TXG_R">[11]Q5!$E$33:$AH$33</definedName>
    <definedName name="TXG_RPCH">[11]Micro!$E$32:$AH$32</definedName>
    <definedName name="TXGO">[11]Micro!$E$49:$AH$49</definedName>
    <definedName name="TXGO_D">[11]Q5!$E$54:$AH$54</definedName>
    <definedName name="TXGO_DPCH">[11]Q5!$E$55:$AH$55</definedName>
    <definedName name="TXGO_R">[11]Q5!$E$53:$AH$53</definedName>
    <definedName name="TXGO_RPCH">[11]Q5!$E$51:$AH$51</definedName>
    <definedName name="TXGXO">[11]Q5!$E$72:$AH$72</definedName>
    <definedName name="TXGXO_D">[11]Q5!$E$78:$AH$78</definedName>
    <definedName name="TXGXO_DPCH">[11]Q5!$E$79:$AH$79</definedName>
    <definedName name="TXGXO_R">[11]Q5!$E$77:$AH$77</definedName>
    <definedName name="TXGXO_RPCH">[11]Q5!$E$74:$AH$74</definedName>
    <definedName name="TXS">[11]Q5!$E$95:$AH$95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[11]Micro!$E$67:$AH$67</definedName>
    <definedName name="WPCP33pch">[11]Q5!$E$68:$AH$68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formula." localSheetId="2" hidden="1">{#N/A,#N/A,FALSE,"MS"}</definedName>
    <definedName name="wrn.formula." hidden="1">{#N/A,#N/A,FALSE,"MS"}</definedName>
    <definedName name="wrn.IMF._.RR._.Office.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2" hidden="1">{"Main Economic Indicators",#N/A,FALSE,"C"}</definedName>
    <definedName name="wrn.Main._.Economic._.Indicators." hidden="1">{"Main Economic Indicators",#N/A,FALSE,"C"}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2" hidden="1">{"MONA",#N/A,FALSE,"S"}</definedName>
    <definedName name="wrn.MONA." hidden="1">{"MONA",#N/A,FALSE,"S"}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2" hidden="1">{"WEO",#N/A,FALSE,"T"}</definedName>
    <definedName name="wrn.WEO." hidden="1">{"WEO",#N/A,FALSE,"T"}</definedName>
    <definedName name="wvu.Print." localSheetId="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E43" i="1"/>
  <c r="D35" i="2"/>
  <c r="E34" i="2"/>
  <c r="D34" i="2"/>
  <c r="E32" i="2"/>
  <c r="D32" i="2"/>
  <c r="E30" i="2"/>
  <c r="D30" i="2"/>
  <c r="E29" i="2"/>
  <c r="D29" i="2"/>
  <c r="D28" i="2"/>
  <c r="E27" i="2"/>
  <c r="D27" i="2"/>
  <c r="E26" i="2"/>
  <c r="D26" i="2"/>
  <c r="D21" i="2"/>
  <c r="G10" i="3" l="1"/>
  <c r="D13" i="1"/>
  <c r="D17" i="1"/>
  <c r="D12" i="1" l="1"/>
  <c r="D22" i="1"/>
  <c r="D43" i="1" l="1"/>
  <c r="F43" i="1"/>
  <c r="F22" i="1"/>
  <c r="E9" i="2" l="1"/>
  <c r="D9" i="2"/>
  <c r="E31" i="2"/>
  <c r="D31" i="2"/>
  <c r="E25" i="2"/>
  <c r="E24" i="2" s="1"/>
  <c r="D25" i="2"/>
  <c r="D24" i="2" s="1"/>
  <c r="E18" i="2"/>
  <c r="D18" i="2"/>
  <c r="E14" i="2"/>
  <c r="D14" i="2"/>
  <c r="E8" i="2" l="1"/>
  <c r="D8" i="2"/>
  <c r="L12" i="1"/>
  <c r="K12" i="1"/>
  <c r="I12" i="1"/>
  <c r="H12" i="1"/>
  <c r="J12" i="1"/>
</calcChain>
</file>

<file path=xl/sharedStrings.xml><?xml version="1.0" encoding="utf-8"?>
<sst xmlns="http://schemas.openxmlformats.org/spreadsheetml/2006/main" count="159" uniqueCount="129">
  <si>
    <t>N.R</t>
  </si>
  <si>
    <t>Emërtimi</t>
  </si>
  <si>
    <t>Stoku në vlerë</t>
  </si>
  <si>
    <t>I</t>
  </si>
  <si>
    <t>Borxhe (a+b)</t>
  </si>
  <si>
    <t>a</t>
  </si>
  <si>
    <t>a,1</t>
  </si>
  <si>
    <t>a,2</t>
  </si>
  <si>
    <t>b</t>
  </si>
  <si>
    <t>Hua afatshkurtër</t>
  </si>
  <si>
    <t>b,1</t>
  </si>
  <si>
    <t>b,2</t>
  </si>
  <si>
    <t>b,3</t>
  </si>
  <si>
    <t>II</t>
  </si>
  <si>
    <t>Të tjera</t>
  </si>
  <si>
    <t>III</t>
  </si>
  <si>
    <t>Totali (I+II)</t>
  </si>
  <si>
    <t>Hua afatgjatë</t>
  </si>
  <si>
    <t>Rasti i vështirësisë ku ndodhet njësia e vetëqeverisjes vendore</t>
  </si>
  <si>
    <t>Situata Normale e gjendjes fiannciare</t>
  </si>
  <si>
    <t>Probleme financiare</t>
  </si>
  <si>
    <t>Vështirësi financiare</t>
  </si>
  <si>
    <t>Vështirësi serioze financiare</t>
  </si>
  <si>
    <t>Paaftësi paguese</t>
  </si>
  <si>
    <t>Stoku i detyrimeve/Shpenzime ˃ 15%</t>
  </si>
  <si>
    <t>Stoku i detyrimeve/Shpenzime ˃ 25%</t>
  </si>
  <si>
    <t>Stoku i borxhit afatgjat dhe detyrimeve/Shpenzime ˃ 80%</t>
  </si>
  <si>
    <t>Stoku i borxhit afatgjat dhe detyrimeve/Shpenzime ˃ 130%</t>
  </si>
  <si>
    <t xml:space="preserve">Nëpunësi  Zbatues </t>
  </si>
  <si>
    <t>Nëpunësi Autorizues</t>
  </si>
  <si>
    <t>Stoku i detyrimit te mbetur duhet te rakordoje me vleren e detyrimeve ne sistemin e thesarit deri ne periudhen per te cilen kryhet raportimi</t>
  </si>
  <si>
    <t>Detyrime pushteti qendror</t>
  </si>
  <si>
    <t>Llogaria ekonomike</t>
  </si>
  <si>
    <t>Vlera ne leke</t>
  </si>
  <si>
    <t>Ministri linje xxx</t>
  </si>
  <si>
    <t>FSHZH</t>
  </si>
  <si>
    <t>Në lekë</t>
  </si>
  <si>
    <t>Treguesit Fiskalë të Konsoliduar të Njësive të Vetëqeverisjes Vendore</t>
  </si>
  <si>
    <t>Nr.</t>
  </si>
  <si>
    <t>E  M  E  R  T  I  M  I</t>
  </si>
  <si>
    <t>Të ardhurat e Pushtetit Vendor</t>
  </si>
  <si>
    <t>Taksat e veta vendore</t>
  </si>
  <si>
    <t>a.</t>
  </si>
  <si>
    <t>Taksa mbi pasurinë</t>
  </si>
  <si>
    <t>b.</t>
  </si>
  <si>
    <t>Biznesi i vogel</t>
  </si>
  <si>
    <t>c.</t>
  </si>
  <si>
    <t>Taksa e ndikimit në infrastrukturë nga ndërtimet e reja</t>
  </si>
  <si>
    <t>d.</t>
  </si>
  <si>
    <t>Taksa të tjera vendore</t>
  </si>
  <si>
    <t>Të ardhura jotatimore</t>
  </si>
  <si>
    <t>Tarifat e sherbimeve publike</t>
  </si>
  <si>
    <t>Tarifa administrative</t>
  </si>
  <si>
    <t>Të tjera jo tatimore</t>
  </si>
  <si>
    <t>Taksa të ndara</t>
  </si>
  <si>
    <t>Taksa mbi kalimin e të drejtës së pronësisë për pasuritë e paluajtshme</t>
  </si>
  <si>
    <t>Taksa vjetore për qarkullimin e mjeteve të përdorura</t>
  </si>
  <si>
    <t>Renta minerare</t>
  </si>
  <si>
    <t>Tatim mbi të ardhurat personale</t>
  </si>
  <si>
    <t>e.</t>
  </si>
  <si>
    <t>Shpenzime te Buxhetit Vendor</t>
  </si>
  <si>
    <t>Shpenzime Korrente</t>
  </si>
  <si>
    <t>Paga dhe fond i veçantë për paga</t>
  </si>
  <si>
    <t>Kontributi për Sigurime Shoqërore</t>
  </si>
  <si>
    <t>Shpenizme Operative</t>
  </si>
  <si>
    <t>Të tjera korrente</t>
  </si>
  <si>
    <t>Shpenzime Kapitale</t>
  </si>
  <si>
    <t>Burimet e Financimit</t>
  </si>
  <si>
    <t>Të ardhurat e veta vendore</t>
  </si>
  <si>
    <t>Transferta e pakushtezuar</t>
  </si>
  <si>
    <t>Transferta specifike/transferta e pakushtëzuar sektoriale</t>
  </si>
  <si>
    <t>Të ardhurat e pa-planifikuara (jashtë limit)</t>
  </si>
  <si>
    <t>f.</t>
  </si>
  <si>
    <t>Financimi i huaj</t>
  </si>
  <si>
    <t>g.</t>
  </si>
  <si>
    <t xml:space="preserve">Huamarrja Vendore Vjetore </t>
  </si>
  <si>
    <t xml:space="preserve">në lekë </t>
  </si>
  <si>
    <t>Detyrimet e prapambetura</t>
  </si>
  <si>
    <t>Vendime Gjyqesore</t>
  </si>
  <si>
    <t>Det.Prap. Sherbime</t>
  </si>
  <si>
    <t>Det.Prap.Mirembajtje</t>
  </si>
  <si>
    <t>Det.Prap. Investime</t>
  </si>
  <si>
    <t>Det.Prap.Rimbursi.TVSH</t>
  </si>
  <si>
    <t>Mallra</t>
  </si>
  <si>
    <t>Det.Prap.Te Tjera</t>
  </si>
  <si>
    <t>Det.Prap.Sig.Shoqerore</t>
  </si>
  <si>
    <t>Det.Prap.Sig.Shendet</t>
  </si>
  <si>
    <t>Det.Prap.Ardh.Personal</t>
  </si>
  <si>
    <t>Det.Prap.Tatime Tjera</t>
  </si>
  <si>
    <t>Shpenzime vjetore faktike për NJVQV-në</t>
  </si>
  <si>
    <t>Stoku/Shpenzime vjetore faktike të NJVQV-së</t>
  </si>
  <si>
    <t>Paga</t>
  </si>
  <si>
    <t>Shpronesime</t>
  </si>
  <si>
    <t>Trans.indiv</t>
  </si>
  <si>
    <t>Trans.Subjektet</t>
  </si>
  <si>
    <t>D.P.EneriElektirke</t>
  </si>
  <si>
    <t>a,3</t>
  </si>
  <si>
    <t>Garanci për të tretë</t>
  </si>
  <si>
    <t>Tituj të emetuar</t>
  </si>
  <si>
    <t>Marrëveshje financimi (kredi, qira financiare, overdraftt etj)</t>
  </si>
  <si>
    <t>SHENIME</t>
  </si>
  <si>
    <t>(ministri linje apo FSHZH), lutemi te percaktoni vlerat e tyre si ne tabelen me poshte.</t>
  </si>
  <si>
    <t>Per bashkite te cilat perfitojne Fonde nga Rindertimi dhe kane krijuar detyrime te palikuiduara nga kontratat e lidhura, te cilat jane regjistruar</t>
  </si>
  <si>
    <t>ne sistemin e thesarit me ministri linje 00, te plotesojne vleren e detyrimit te prapambetur ne tabelen me poshte, dhe nuk do ta perfshijne kete vlere</t>
  </si>
  <si>
    <t>ne tabelen me siper per verfikimin e situates financiare</t>
  </si>
  <si>
    <t>Fonde nga Rindertimi</t>
  </si>
  <si>
    <t>*</t>
  </si>
  <si>
    <t xml:space="preserve">Ne rast se njesia juaj rezulton te kete regjistruar ne detyrimet e buxhetit vendor me min linje 00, detyrime me burim financimi nga buxheti qendror, </t>
  </si>
  <si>
    <t>Vlera e Buxhetit vjetor                   (Plan) 2025</t>
  </si>
  <si>
    <t xml:space="preserve">Vlera për periudhën e raportimit                  (Fakt progresiv)                       31 DHJETOR 2025  </t>
  </si>
  <si>
    <t>Plani i shlyerjes së detyrimeve të prapambetura për tre vitet në vazhdim</t>
  </si>
  <si>
    <t>Shuma e parashikuar për shlyerje përgjatë tre viteve</t>
  </si>
  <si>
    <t>Bashkia/Këshilli i Qarkut</t>
  </si>
  <si>
    <t>Viti 2026</t>
  </si>
  <si>
    <t>Viti 2027</t>
  </si>
  <si>
    <t>Diferencë (Fakt-Plan)</t>
  </si>
  <si>
    <t>Shënime</t>
  </si>
  <si>
    <t>Shënim</t>
  </si>
  <si>
    <t>Detyrimi i mbetur deri në dhjetor 2025</t>
  </si>
  <si>
    <t>Viti 2028</t>
  </si>
  <si>
    <t>"Detyrimi i mbetur deri në dhjetor 2025" duhet të jetë i rakorduar me vlerën e detyrimeve në sistemin e thesarit</t>
  </si>
  <si>
    <t>BASHKIA /MIRDITE</t>
  </si>
  <si>
    <t>Muaji DHJETOR 2025</t>
  </si>
  <si>
    <t>BASHKIA MIRDITE</t>
  </si>
  <si>
    <t>Bashkia MIRDITE</t>
  </si>
  <si>
    <t>Bashkia Mirdite</t>
  </si>
  <si>
    <t>(VJOLLCA GJOKA)</t>
  </si>
  <si>
    <t>(ALBERT MËLYSHI)</t>
  </si>
  <si>
    <t xml:space="preserve">          Detyrimet ndaj të tretëve sipas vjetërsisë së tyre, situata financiare normale dhe rastet e vështirësive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</si>
</sst>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 * #,##0_ ;_ * \-#,##0_ ;_ * &quot;-&quot;??_ ;_ 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indexed="8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6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Book Antiqua"/>
      <family val="1"/>
    </font>
    <font>
      <sz val="10"/>
      <color theme="1"/>
      <name val="Book Antiqua"/>
      <family val="1"/>
    </font>
    <font>
      <u/>
      <sz val="12"/>
      <color theme="1"/>
      <name val="Times New Roman"/>
      <family val="1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0" fontId="2" fillId="0" borderId="0" xfId="0" applyFont="1"/>
    <xf numFmtId="0" fontId="3" fillId="0" borderId="6" xfId="0" applyFont="1" applyBorder="1"/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6" fillId="0" borderId="6" xfId="0" applyFont="1" applyBorder="1"/>
    <xf numFmtId="3" fontId="7" fillId="0" borderId="6" xfId="0" applyNumberFormat="1" applyFont="1" applyBorder="1"/>
    <xf numFmtId="0" fontId="6" fillId="0" borderId="5" xfId="0" applyFont="1" applyBorder="1" applyAlignment="1">
      <alignment horizontal="center"/>
    </xf>
    <xf numFmtId="0" fontId="6" fillId="0" borderId="16" xfId="0" applyFont="1" applyBorder="1" applyAlignment="1">
      <alignment horizontal="right"/>
    </xf>
    <xf numFmtId="0" fontId="6" fillId="0" borderId="17" xfId="0" applyFont="1" applyBorder="1"/>
    <xf numFmtId="3" fontId="7" fillId="0" borderId="17" xfId="0" applyNumberFormat="1" applyFont="1" applyBorder="1"/>
    <xf numFmtId="0" fontId="7" fillId="0" borderId="16" xfId="0" applyFont="1" applyBorder="1"/>
    <xf numFmtId="0" fontId="7" fillId="0" borderId="17" xfId="0" applyFont="1" applyBorder="1"/>
    <xf numFmtId="0" fontId="3" fillId="0" borderId="0" xfId="0" applyFont="1" applyAlignment="1">
      <alignment horizontal="left"/>
    </xf>
    <xf numFmtId="3" fontId="5" fillId="3" borderId="6" xfId="0" applyNumberFormat="1" applyFont="1" applyFill="1" applyBorder="1"/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3" fontId="8" fillId="3" borderId="19" xfId="0" applyNumberFormat="1" applyFont="1" applyFill="1" applyBorder="1"/>
    <xf numFmtId="10" fontId="5" fillId="3" borderId="20" xfId="0" applyNumberFormat="1" applyFont="1" applyFill="1" applyBorder="1"/>
    <xf numFmtId="10" fontId="5" fillId="3" borderId="14" xfId="0" applyNumberFormat="1" applyFont="1" applyFill="1" applyBorder="1"/>
    <xf numFmtId="3" fontId="8" fillId="4" borderId="19" xfId="0" applyNumberFormat="1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164" fontId="10" fillId="3" borderId="9" xfId="1" applyNumberFormat="1" applyFont="1" applyFill="1" applyBorder="1" applyAlignment="1">
      <alignment horizontal="center"/>
    </xf>
    <xf numFmtId="164" fontId="10" fillId="3" borderId="10" xfId="1" applyNumberFormat="1" applyFont="1" applyFill="1" applyBorder="1" applyAlignment="1">
      <alignment horizontal="center"/>
    </xf>
    <xf numFmtId="164" fontId="10" fillId="3" borderId="25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6" xfId="0" applyFont="1" applyBorder="1" applyAlignment="1">
      <alignment horizontal="center" vertical="center" wrapText="1"/>
    </xf>
    <xf numFmtId="0" fontId="12" fillId="0" borderId="6" xfId="0" applyFont="1" applyBorder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1" fontId="18" fillId="3" borderId="29" xfId="0" applyNumberFormat="1" applyFont="1" applyFill="1" applyBorder="1"/>
    <xf numFmtId="1" fontId="18" fillId="3" borderId="30" xfId="0" applyNumberFormat="1" applyFont="1" applyFill="1" applyBorder="1"/>
    <xf numFmtId="1" fontId="20" fillId="3" borderId="32" xfId="0" applyNumberFormat="1" applyFont="1" applyFill="1" applyBorder="1" applyAlignment="1">
      <alignment horizontal="center"/>
    </xf>
    <xf numFmtId="1" fontId="20" fillId="3" borderId="7" xfId="0" applyNumberFormat="1" applyFont="1" applyFill="1" applyBorder="1"/>
    <xf numFmtId="1" fontId="21" fillId="3" borderId="32" xfId="0" applyNumberFormat="1" applyFont="1" applyFill="1" applyBorder="1" applyAlignment="1">
      <alignment horizontal="right"/>
    </xf>
    <xf numFmtId="1" fontId="21" fillId="3" borderId="7" xfId="0" applyNumberFormat="1" applyFont="1" applyFill="1" applyBorder="1" applyAlignment="1">
      <alignment horizontal="left" indent="1"/>
    </xf>
    <xf numFmtId="1" fontId="21" fillId="3" borderId="35" xfId="0" applyNumberFormat="1" applyFont="1" applyFill="1" applyBorder="1" applyAlignment="1">
      <alignment horizontal="right"/>
    </xf>
    <xf numFmtId="1" fontId="21" fillId="3" borderId="36" xfId="0" applyNumberFormat="1" applyFont="1" applyFill="1" applyBorder="1" applyAlignment="1">
      <alignment horizontal="left" indent="1"/>
    </xf>
    <xf numFmtId="1" fontId="20" fillId="3" borderId="39" xfId="0" applyNumberFormat="1" applyFont="1" applyFill="1" applyBorder="1" applyAlignment="1">
      <alignment horizontal="center"/>
    </xf>
    <xf numFmtId="1" fontId="20" fillId="3" borderId="17" xfId="0" applyNumberFormat="1" applyFont="1" applyFill="1" applyBorder="1"/>
    <xf numFmtId="1" fontId="21" fillId="2" borderId="42" xfId="0" applyNumberFormat="1" applyFont="1" applyFill="1" applyBorder="1" applyAlignment="1">
      <alignment horizontal="right"/>
    </xf>
    <xf numFmtId="1" fontId="21" fillId="2" borderId="7" xfId="0" applyNumberFormat="1" applyFont="1" applyFill="1" applyBorder="1" applyAlignment="1">
      <alignment horizontal="left" indent="1"/>
    </xf>
    <xf numFmtId="1" fontId="17" fillId="4" borderId="26" xfId="0" applyNumberFormat="1" applyFont="1" applyFill="1" applyBorder="1" applyAlignment="1">
      <alignment horizontal="center" vertical="center"/>
    </xf>
    <xf numFmtId="1" fontId="17" fillId="4" borderId="27" xfId="0" applyNumberFormat="1" applyFont="1" applyFill="1" applyBorder="1" applyAlignment="1">
      <alignment horizontal="center" vertical="center"/>
    </xf>
    <xf numFmtId="1" fontId="17" fillId="4" borderId="28" xfId="0" applyNumberFormat="1" applyFont="1" applyFill="1" applyBorder="1" applyAlignment="1">
      <alignment horizontal="center" vertical="center" wrapText="1"/>
    </xf>
    <xf numFmtId="1" fontId="20" fillId="4" borderId="16" xfId="0" applyNumberFormat="1" applyFont="1" applyFill="1" applyBorder="1" applyAlignment="1">
      <alignment horizontal="center"/>
    </xf>
    <xf numFmtId="1" fontId="20" fillId="4" borderId="17" xfId="0" applyNumberFormat="1" applyFont="1" applyFill="1" applyBorder="1"/>
    <xf numFmtId="1" fontId="21" fillId="4" borderId="42" xfId="0" applyNumberFormat="1" applyFont="1" applyFill="1" applyBorder="1" applyAlignment="1">
      <alignment horizontal="right"/>
    </xf>
    <xf numFmtId="1" fontId="21" fillId="4" borderId="7" xfId="0" applyNumberFormat="1" applyFont="1" applyFill="1" applyBorder="1" applyAlignment="1">
      <alignment horizontal="left" indent="1"/>
    </xf>
    <xf numFmtId="1" fontId="21" fillId="4" borderId="44" xfId="0" applyNumberFormat="1" applyFont="1" applyFill="1" applyBorder="1" applyAlignment="1">
      <alignment horizontal="right"/>
    </xf>
    <xf numFmtId="1" fontId="21" fillId="4" borderId="11" xfId="0" applyNumberFormat="1" applyFont="1" applyFill="1" applyBorder="1" applyAlignment="1">
      <alignment horizontal="left" indent="1"/>
    </xf>
    <xf numFmtId="1" fontId="18" fillId="2" borderId="41" xfId="0" applyNumberFormat="1" applyFont="1" applyFill="1" applyBorder="1" applyAlignment="1">
      <alignment horizontal="left"/>
    </xf>
    <xf numFmtId="1" fontId="18" fillId="2" borderId="30" xfId="0" applyNumberFormat="1" applyFont="1" applyFill="1" applyBorder="1"/>
    <xf numFmtId="1" fontId="20" fillId="2" borderId="42" xfId="0" applyNumberFormat="1" applyFont="1" applyFill="1" applyBorder="1" applyAlignment="1">
      <alignment horizontal="center"/>
    </xf>
    <xf numFmtId="1" fontId="20" fillId="2" borderId="7" xfId="0" applyNumberFormat="1" applyFont="1" applyFill="1" applyBorder="1"/>
    <xf numFmtId="1" fontId="21" fillId="2" borderId="43" xfId="0" applyNumberFormat="1" applyFont="1" applyFill="1" applyBorder="1" applyAlignment="1">
      <alignment horizontal="right"/>
    </xf>
    <xf numFmtId="1" fontId="21" fillId="2" borderId="36" xfId="0" applyNumberFormat="1" applyFont="1" applyFill="1" applyBorder="1" applyAlignment="1">
      <alignment horizontal="left" indent="1"/>
    </xf>
    <xf numFmtId="1" fontId="20" fillId="2" borderId="5" xfId="0" applyNumberFormat="1" applyFont="1" applyFill="1" applyBorder="1" applyAlignment="1">
      <alignment horizontal="center"/>
    </xf>
    <xf numFmtId="1" fontId="20" fillId="2" borderId="6" xfId="0" applyNumberFormat="1" applyFont="1" applyFill="1" applyBorder="1"/>
    <xf numFmtId="3" fontId="19" fillId="3" borderId="31" xfId="0" applyNumberFormat="1" applyFont="1" applyFill="1" applyBorder="1"/>
    <xf numFmtId="3" fontId="0" fillId="3" borderId="33" xfId="0" applyNumberFormat="1" applyFill="1" applyBorder="1"/>
    <xf numFmtId="3" fontId="0" fillId="0" borderId="34" xfId="0" applyNumberFormat="1" applyBorder="1"/>
    <xf numFmtId="3" fontId="0" fillId="0" borderId="37" xfId="0" applyNumberFormat="1" applyBorder="1"/>
    <xf numFmtId="3" fontId="0" fillId="0" borderId="38" xfId="0" applyNumberFormat="1" applyBorder="1"/>
    <xf numFmtId="3" fontId="0" fillId="3" borderId="40" xfId="0" applyNumberFormat="1" applyFill="1" applyBorder="1"/>
    <xf numFmtId="3" fontId="0" fillId="0" borderId="24" xfId="0" applyNumberFormat="1" applyBorder="1"/>
    <xf numFmtId="3" fontId="0" fillId="0" borderId="45" xfId="0" applyNumberFormat="1" applyBorder="1"/>
    <xf numFmtId="0" fontId="6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5" fillId="0" borderId="6" xfId="0" applyNumberFormat="1" applyFont="1" applyBorder="1"/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2" fontId="3" fillId="0" borderId="49" xfId="0" applyNumberFormat="1" applyFont="1" applyBorder="1" applyAlignment="1">
      <alignment horizontal="center" vertical="center" wrapText="1"/>
    </xf>
    <xf numFmtId="2" fontId="3" fillId="0" borderId="50" xfId="0" applyNumberFormat="1" applyFont="1" applyBorder="1" applyAlignment="1">
      <alignment horizontal="center" vertical="center" wrapText="1"/>
    </xf>
    <xf numFmtId="3" fontId="22" fillId="0" borderId="5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" fontId="23" fillId="0" borderId="52" xfId="0" applyNumberFormat="1" applyFont="1" applyBorder="1" applyAlignment="1">
      <alignment horizontal="center"/>
    </xf>
    <xf numFmtId="0" fontId="6" fillId="0" borderId="50" xfId="0" applyFont="1" applyBorder="1"/>
    <xf numFmtId="3" fontId="24" fillId="0" borderId="53" xfId="0" applyNumberFormat="1" applyFont="1" applyBorder="1"/>
    <xf numFmtId="3" fontId="24" fillId="0" borderId="9" xfId="0" applyNumberFormat="1" applyFont="1" applyBorder="1"/>
    <xf numFmtId="3" fontId="25" fillId="0" borderId="10" xfId="0" applyNumberFormat="1" applyFont="1" applyBorder="1"/>
    <xf numFmtId="3" fontId="6" fillId="5" borderId="10" xfId="0" applyNumberFormat="1" applyFont="1" applyFill="1" applyBorder="1"/>
    <xf numFmtId="0" fontId="0" fillId="0" borderId="10" xfId="0" applyBorder="1"/>
    <xf numFmtId="0" fontId="26" fillId="0" borderId="0" xfId="0" applyFont="1"/>
    <xf numFmtId="0" fontId="6" fillId="0" borderId="0" xfId="0" applyFont="1"/>
    <xf numFmtId="3" fontId="0" fillId="0" borderId="34" xfId="0" applyNumberFormat="1" applyFill="1" applyBorder="1"/>
    <xf numFmtId="3" fontId="0" fillId="0" borderId="37" xfId="0" applyNumberFormat="1" applyFill="1" applyBorder="1"/>
    <xf numFmtId="3" fontId="0" fillId="0" borderId="38" xfId="0" applyNumberFormat="1" applyFill="1" applyBorder="1"/>
    <xf numFmtId="3" fontId="27" fillId="0" borderId="37" xfId="0" applyNumberFormat="1" applyFont="1" applyFill="1" applyBorder="1"/>
    <xf numFmtId="3" fontId="0" fillId="0" borderId="24" xfId="0" applyNumberFormat="1" applyFill="1" applyBorder="1"/>
    <xf numFmtId="3" fontId="14" fillId="0" borderId="0" xfId="0" applyNumberFormat="1" applyFont="1"/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10" fontId="5" fillId="0" borderId="4" xfId="0" applyNumberFormat="1" applyFont="1" applyBorder="1" applyAlignment="1">
      <alignment horizontal="center"/>
    </xf>
    <xf numFmtId="10" fontId="5" fillId="0" borderId="8" xfId="0" applyNumberFormat="1" applyFont="1" applyBorder="1" applyAlignment="1">
      <alignment horizontal="center"/>
    </xf>
    <xf numFmtId="10" fontId="5" fillId="0" borderId="13" xfId="0" applyNumberFormat="1" applyFont="1" applyBorder="1" applyAlignment="1">
      <alignment horizontal="center"/>
    </xf>
    <xf numFmtId="10" fontId="5" fillId="0" borderId="15" xfId="0" applyNumberFormat="1" applyFont="1" applyBorder="1" applyAlignment="1">
      <alignment horizontal="center"/>
    </xf>
    <xf numFmtId="10" fontId="5" fillId="0" borderId="12" xfId="0" applyNumberFormat="1" applyFont="1" applyBorder="1" applyAlignment="1">
      <alignment horizontal="center"/>
    </xf>
    <xf numFmtId="0" fontId="16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-my.sharepoint.com/Users/EDISNAJDA/Desktop/2025/EVIDENCA/8-%20GUSHT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112.03170776367188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80.690689086914063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80.690689086914063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117.89999389648438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109.19241333007813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142.32504272460938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106.57022094726563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108.60903930664063</v>
          </cell>
          <cell r="FT12">
            <v>118.89999389648438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1.2229995727539063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114.61209106445313</v>
          </cell>
          <cell r="FW13">
            <v>57.964080810546875</v>
          </cell>
          <cell r="FX13">
            <v>142.04287719726563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132.92599487304688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21.753646850585938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142.60720825195313</v>
          </cell>
          <cell r="FY14">
            <v>110.39999389648438</v>
          </cell>
          <cell r="FZ14">
            <v>112.03170776367188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135.14950561523438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112.27755737304688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137.95101928710938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140.02871704101563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109.50912475585938</v>
          </cell>
          <cell r="FT17">
            <v>120.69999694824219</v>
          </cell>
          <cell r="FU17">
            <v>8.5858249664306641</v>
          </cell>
          <cell r="FV17">
            <v>116.37374877929688</v>
          </cell>
          <cell r="FW17">
            <v>65.603927612304688</v>
          </cell>
          <cell r="FX17">
            <v>147.9683837890625</v>
          </cell>
          <cell r="FY17">
            <v>111.89999389648438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107.52828979492188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4.3479995727539063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35.470596313476563</v>
          </cell>
          <cell r="FO18">
            <v>21.599990844726563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109.70913696289063</v>
          </cell>
          <cell r="FT18">
            <v>121.39999389648438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150.33859252929688</v>
          </cell>
          <cell r="FY18">
            <v>112</v>
          </cell>
          <cell r="FZ18">
            <v>114.72744750976563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142.13766479492188</v>
          </cell>
          <cell r="GE18">
            <v>108.03549194335938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109.70913696289063</v>
          </cell>
          <cell r="FT19">
            <v>121.59999084472656</v>
          </cell>
          <cell r="FU19">
            <v>14.395940780639648</v>
          </cell>
          <cell r="FV19">
            <v>116.99551391601563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114.72744750976563</v>
          </cell>
          <cell r="GA19">
            <v>111.20059204101563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4.7435989379882813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38.001846313476563</v>
          </cell>
          <cell r="FO20">
            <v>39.5</v>
          </cell>
          <cell r="FP20">
            <v>33.513320922851563</v>
          </cell>
          <cell r="FQ20">
            <v>979.526123046875</v>
          </cell>
          <cell r="FR20">
            <v>113.57865905761719</v>
          </cell>
          <cell r="FS20">
            <v>109.70913696289063</v>
          </cell>
          <cell r="FT20">
            <v>121.89999389648438</v>
          </cell>
          <cell r="FU20">
            <v>16.05096435546875</v>
          </cell>
          <cell r="FV20">
            <v>117.306396484375</v>
          </cell>
          <cell r="FW20">
            <v>72.696609497070313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30.225997924804688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114.03787231445313</v>
          </cell>
          <cell r="FS21">
            <v>109.70913696289063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114.72744750976563</v>
          </cell>
          <cell r="GA21">
            <v>112.06393432617188</v>
          </cell>
          <cell r="GB21">
            <v>7707.05078125</v>
          </cell>
          <cell r="GC21">
            <v>4422915</v>
          </cell>
          <cell r="GD21">
            <v>155.29122924804688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114.34402465820313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114.96530151367188</v>
          </cell>
          <cell r="GA22">
            <v>111.87625122070313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115.12387084960938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160.11837768554688</v>
          </cell>
          <cell r="GE23">
            <v>108.65542602539063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155.04391479492188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123.89999389648438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112.89999389648438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163.76345825195313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124.39999389648438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156.98983764648438</v>
          </cell>
          <cell r="FY26">
            <v>113.09999084472656</v>
          </cell>
          <cell r="FZ26">
            <v>115.75816345214844</v>
          </cell>
          <cell r="GA26">
            <v>112.13900756835938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108.99356079101563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1.5717391967773438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91.186721801757813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115.87472534179688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157.38204956054688</v>
          </cell>
          <cell r="FY28">
            <v>114.29998779296875</v>
          </cell>
          <cell r="FZ28">
            <v>116.94746398925781</v>
          </cell>
          <cell r="GA28">
            <v>112.35482788085938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93.599990844726563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126.89999389648438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162.75393676757813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95.790878295898438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105.27853393554688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100.57980346679688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112.61758422851563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104.70254516601563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113.21817016601563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95.139999389648438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119.48257446289063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129.39999389648438</v>
          </cell>
          <cell r="FU34">
            <v>105.90350341796875</v>
          </cell>
          <cell r="FV34">
            <v>119.37895202636719</v>
          </cell>
          <cell r="FW34">
            <v>102.99917602539063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122.20999145507813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117.63504028320313</v>
          </cell>
          <cell r="FS35">
            <v>112.30935668945313</v>
          </cell>
          <cell r="FT35">
            <v>129.89999389648438</v>
          </cell>
          <cell r="FU35">
            <v>107.38673400878906</v>
          </cell>
          <cell r="FV35">
            <v>119.27532958984375</v>
          </cell>
          <cell r="FW35">
            <v>106.29513549804688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122.32998657226563</v>
          </cell>
          <cell r="FN36">
            <v>105.55477905273438</v>
          </cell>
          <cell r="FO36">
            <v>114.89999389648438</v>
          </cell>
          <cell r="FP36">
            <v>125.21841430664063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110.07156372070313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113.28384399414063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110.96603393554688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112.50936889648438</v>
          </cell>
          <cell r="FT37">
            <v>130.79998779296875</v>
          </cell>
          <cell r="FU37">
            <v>115.24443054199219</v>
          </cell>
          <cell r="FV37">
            <v>119.58621215820313</v>
          </cell>
          <cell r="FW37">
            <v>113.85906982421875</v>
          </cell>
          <cell r="FX37">
            <v>167.49435424804688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129.77999877929688</v>
          </cell>
          <cell r="FN38">
            <v>117.66571044921875</v>
          </cell>
          <cell r="FO38">
            <v>123.89999389648438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112.70938110351563</v>
          </cell>
          <cell r="FT38">
            <v>131.33999633789063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110.79696655273438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1.5361099243164063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121.66635131835938</v>
          </cell>
          <cell r="FO39">
            <v>127</v>
          </cell>
          <cell r="FP39">
            <v>138.29031372070313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113.80947875976563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120.11892700195313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130.82022094726563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119.62496948242188</v>
          </cell>
          <cell r="FS41">
            <v>114.00949096679688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178.01998901367188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119.89199829101563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116.85598754882813</v>
          </cell>
          <cell r="FV43">
            <v>120.82974243164063</v>
          </cell>
          <cell r="FW43">
            <v>125.55999755859375</v>
          </cell>
          <cell r="FX43">
            <v>172.91195678710938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112.60037231445313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112.43130493164063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1.5496597290039063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116.28298950195313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113.60946655273438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114.00949096679688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113.22030639648438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148.39999389648438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133.89999389648438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117.89999389648438</v>
          </cell>
          <cell r="FZ47">
            <v>121.9425048828125</v>
          </cell>
          <cell r="GA47">
            <v>115.77999877929688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113.38937377929688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121.38528442382813</v>
          </cell>
          <cell r="FS48">
            <v>114.20950317382813</v>
          </cell>
          <cell r="FT48">
            <v>134.27999877929688</v>
          </cell>
          <cell r="FU48">
            <v>120.86599731445313</v>
          </cell>
          <cell r="FV48">
            <v>120.93336486816406</v>
          </cell>
          <cell r="FW48">
            <v>127.57998657226563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131.38558959960938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121.38528442382813</v>
          </cell>
          <cell r="FS49">
            <v>114.40953063964844</v>
          </cell>
          <cell r="FT49">
            <v>134.40998840332031</v>
          </cell>
          <cell r="FU49">
            <v>122.92098999023438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116.15536499023438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156.39999389648438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132.32998657226563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181.48983764648438</v>
          </cell>
          <cell r="FY51">
            <v>118.19999694824219</v>
          </cell>
          <cell r="FZ51">
            <v>122.89395141601563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118.89999389648438</v>
          </cell>
          <cell r="FZ52">
            <v>123.21109008789063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113.89657592773438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137.48635864257813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149.51998901367188</v>
          </cell>
          <cell r="FN53">
            <v>128.83358764648438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182.05416870117188</v>
          </cell>
          <cell r="FY53">
            <v>118.89999389648438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114.23471069335938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137.95590209960938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125.80599975585938</v>
          </cell>
          <cell r="FV54">
            <v>122.69503784179688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146.82998657226563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183.91647338867188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115.02371215820313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136.93075561523438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123.06906127929688</v>
          </cell>
          <cell r="FS57">
            <v>115.30960083007813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125.66897583007813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136.29214477539063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123.37521362304688</v>
          </cell>
          <cell r="FS58">
            <v>115.50961303710938</v>
          </cell>
          <cell r="FT58">
            <v>135.70999145507813</v>
          </cell>
          <cell r="FU58">
            <v>121.57899475097656</v>
          </cell>
          <cell r="FV58">
            <v>123.31680297851563</v>
          </cell>
          <cell r="FW58">
            <v>137.02999877929688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135.53286743164063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171.99899291992188</v>
          </cell>
          <cell r="FQ59">
            <v>7396.95703125</v>
          </cell>
          <cell r="FR59">
            <v>123.68135070800781</v>
          </cell>
          <cell r="FS59">
            <v>115.50961303710938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120.89999389648438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136.45999145507813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135.98410034179688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3280.5480346679688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123.89999389648438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112.89999389648438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163.76345825195313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112.50936889648438</v>
          </cell>
          <cell r="FT83">
            <v>130.79998779296875</v>
          </cell>
          <cell r="FU83">
            <v>115.24443054199219</v>
          </cell>
          <cell r="FV83">
            <v>119.58621215820313</v>
          </cell>
          <cell r="FW83">
            <v>113.85906982421875</v>
          </cell>
          <cell r="FX83">
            <v>167.49435424804688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121.38528442382813</v>
          </cell>
          <cell r="FS84">
            <v>114.20950317382813</v>
          </cell>
          <cell r="FT84">
            <v>134.27999877929688</v>
          </cell>
          <cell r="FU84">
            <v>120.86599731445313</v>
          </cell>
          <cell r="FV84">
            <v>120.93336486816406</v>
          </cell>
          <cell r="FW84">
            <v>127.57998657226563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136.45999145507813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154.89999389648438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155.10000610351563</v>
          </cell>
          <cell r="J181">
            <v>154.72999572753906</v>
          </cell>
          <cell r="AA181">
            <v>100</v>
          </cell>
        </row>
        <row r="182">
          <cell r="D182">
            <v>155.10000610351563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154.85000610351563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152.39999389648438</v>
          </cell>
          <cell r="J186">
            <v>152.46000671386719</v>
          </cell>
          <cell r="AA186">
            <v>100</v>
          </cell>
        </row>
        <row r="187">
          <cell r="D187">
            <v>152.60000610351563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154.10000610351563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153.60000610351563</v>
          </cell>
          <cell r="AA191">
            <v>100</v>
          </cell>
        </row>
        <row r="192">
          <cell r="D192">
            <v>155</v>
          </cell>
          <cell r="J192">
            <v>154.08999633789063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154.77999877929688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154.39999389648438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153.16000366210938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153.02999877929688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153.35000610351563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153.39999389648438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153.10000610351563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152.10000610351563</v>
          </cell>
          <cell r="J211">
            <v>150.8699951171875</v>
          </cell>
          <cell r="AA211">
            <v>100</v>
          </cell>
        </row>
        <row r="212">
          <cell r="D212">
            <v>152.10000610351563</v>
          </cell>
          <cell r="J212">
            <v>151.60000610351563</v>
          </cell>
          <cell r="AA212">
            <v>100</v>
          </cell>
        </row>
        <row r="213">
          <cell r="D213">
            <v>151.60000610351563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149.89999389648438</v>
          </cell>
          <cell r="J218">
            <v>149.30000305175781</v>
          </cell>
          <cell r="AA218">
            <v>100</v>
          </cell>
        </row>
        <row r="219">
          <cell r="D219">
            <v>149.39999389648438</v>
          </cell>
          <cell r="J219">
            <v>149.10000610351563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149.16000366210938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149.64999389648438</v>
          </cell>
          <cell r="J223">
            <v>149.41999816894531</v>
          </cell>
          <cell r="AA223">
            <v>100</v>
          </cell>
        </row>
        <row r="224">
          <cell r="D224">
            <v>149.39999389648438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146.60000610351563</v>
          </cell>
          <cell r="J231">
            <v>146.14999389648438</v>
          </cell>
          <cell r="AA231">
            <v>100</v>
          </cell>
        </row>
        <row r="232">
          <cell r="D232">
            <v>146.60000610351563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145.91000366210938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149.35000610351563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151.60000610351563</v>
          </cell>
          <cell r="J242">
            <v>150.25999450683594</v>
          </cell>
          <cell r="AA242">
            <v>100</v>
          </cell>
        </row>
        <row r="243">
          <cell r="D243">
            <v>151.60000610351563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149.77999877929688</v>
          </cell>
          <cell r="AA244">
            <v>100</v>
          </cell>
        </row>
        <row r="245">
          <cell r="D245">
            <v>150.89999389648438</v>
          </cell>
          <cell r="J245">
            <v>150.14999389648438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151.10000610351563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151.10000610351563</v>
          </cell>
          <cell r="J250">
            <v>149.89999389648438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150.89999389648438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149.41000366210938</v>
          </cell>
          <cell r="AA256">
            <v>100</v>
          </cell>
        </row>
        <row r="257">
          <cell r="D257">
            <v>148.39999389648438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147.60000610351563</v>
          </cell>
          <cell r="AA261">
            <v>100</v>
          </cell>
        </row>
        <row r="262">
          <cell r="D262">
            <v>148.19999694824219</v>
          </cell>
          <cell r="J262">
            <v>147.85000610351563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148.39999389648438</v>
          </cell>
          <cell r="J265">
            <v>147.27999877929688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147.60000610351563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147.39999389648438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146.16000366210938</v>
          </cell>
          <cell r="AA271">
            <v>100</v>
          </cell>
        </row>
        <row r="272">
          <cell r="D272">
            <v>145.39999389648438</v>
          </cell>
          <cell r="J272">
            <v>145.27999877929688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143.60000610351563</v>
          </cell>
          <cell r="AA274">
            <v>100</v>
          </cell>
        </row>
        <row r="275">
          <cell r="D275">
            <v>143.19999694824219</v>
          </cell>
          <cell r="J275">
            <v>143.47000122070313</v>
          </cell>
          <cell r="AA275">
            <v>100</v>
          </cell>
        </row>
        <row r="276">
          <cell r="D276">
            <v>143.89999389648438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142.89999389648438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143.22000122070313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141.89999389648438</v>
          </cell>
          <cell r="J283">
            <v>142.08999633789063</v>
          </cell>
          <cell r="AA283">
            <v>100</v>
          </cell>
        </row>
        <row r="284">
          <cell r="D284">
            <v>141.19999694824219</v>
          </cell>
          <cell r="J284">
            <v>141.58999633789063</v>
          </cell>
          <cell r="AA284">
            <v>100</v>
          </cell>
        </row>
        <row r="285">
          <cell r="D285">
            <v>141.89999389648438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141.27999877929688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141.60000610351563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142.02999877929688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141.60000610351563</v>
          </cell>
          <cell r="J293">
            <v>141.08999633789063</v>
          </cell>
          <cell r="AA293">
            <v>100</v>
          </cell>
        </row>
        <row r="294">
          <cell r="D294">
            <v>141.39999389648438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140.89999389648438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140.27999877929688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141.27999877929688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142.10000610351563</v>
          </cell>
          <cell r="J303">
            <v>141.42999267578125</v>
          </cell>
          <cell r="AA303">
            <v>100</v>
          </cell>
        </row>
        <row r="304">
          <cell r="D304">
            <v>142.10000610351563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141.60000610351563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141.60000610351563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142.89999389648438</v>
          </cell>
          <cell r="J310">
            <v>142.24000549316406</v>
          </cell>
          <cell r="AA310">
            <v>100</v>
          </cell>
        </row>
        <row r="311">
          <cell r="D311">
            <v>142.89999389648438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141.85000610351563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142.89999389648438</v>
          </cell>
          <cell r="J315">
            <v>141.78999328613281</v>
          </cell>
          <cell r="AA315">
            <v>100</v>
          </cell>
        </row>
        <row r="316">
          <cell r="D316">
            <v>142.89999389648438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142.10000610351563</v>
          </cell>
          <cell r="J319">
            <v>141.14999389648438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140.60000610351563</v>
          </cell>
          <cell r="AA321">
            <v>100</v>
          </cell>
        </row>
        <row r="322">
          <cell r="D322">
            <v>140.60000610351563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140.10000610351563</v>
          </cell>
          <cell r="J324">
            <v>139.72999572753906</v>
          </cell>
          <cell r="AA324">
            <v>100</v>
          </cell>
        </row>
        <row r="325">
          <cell r="D325">
            <v>140.39999389648438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140.10000610351563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139.16000366210938</v>
          </cell>
          <cell r="AA331">
            <v>100</v>
          </cell>
        </row>
        <row r="332">
          <cell r="D332">
            <v>139.39999389648438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>
        <row r="6">
          <cell r="G6">
            <v>5512952</v>
          </cell>
        </row>
        <row r="18">
          <cell r="G18">
            <v>121423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abSelected="1" zoomScaleNormal="100" workbookViewId="0">
      <selection activeCell="H4" sqref="H4"/>
    </sheetView>
  </sheetViews>
  <sheetFormatPr defaultRowHeight="15" x14ac:dyDescent="0.25"/>
  <cols>
    <col min="2" max="2" width="22.28515625" customWidth="1"/>
    <col min="3" max="3" width="49.7109375" customWidth="1"/>
    <col min="4" max="4" width="13.5703125" customWidth="1"/>
    <col min="5" max="5" width="18" customWidth="1"/>
    <col min="6" max="6" width="20.85546875" customWidth="1"/>
    <col min="8" max="8" width="19.5703125" customWidth="1"/>
    <col min="9" max="9" width="26.85546875" customWidth="1"/>
    <col min="10" max="10" width="28.28515625" customWidth="1"/>
    <col min="11" max="11" width="36.85546875" customWidth="1"/>
    <col min="12" max="12" width="40.85546875" customWidth="1"/>
  </cols>
  <sheetData>
    <row r="1" spans="2:12" ht="18.75" x14ac:dyDescent="0.3">
      <c r="B1" s="1" t="s">
        <v>121</v>
      </c>
    </row>
    <row r="3" spans="2:12" ht="18.75" x14ac:dyDescent="0.3">
      <c r="B3" s="98" t="s">
        <v>128</v>
      </c>
      <c r="C3" s="98"/>
      <c r="D3" s="98"/>
      <c r="E3" s="98"/>
      <c r="F3" s="98"/>
      <c r="G3" s="98"/>
      <c r="H3" s="98"/>
      <c r="I3" s="98"/>
      <c r="J3" s="98"/>
      <c r="K3" s="98"/>
      <c r="L3" s="98"/>
    </row>
    <row r="5" spans="2:12" ht="15.75" x14ac:dyDescent="0.25">
      <c r="B5" s="99" t="s">
        <v>122</v>
      </c>
      <c r="C5" s="99"/>
    </row>
    <row r="6" spans="2:12" ht="16.5" thickBot="1" x14ac:dyDescent="0.3">
      <c r="B6" s="13"/>
      <c r="C6" s="13"/>
      <c r="L6" s="34" t="s">
        <v>36</v>
      </c>
    </row>
    <row r="7" spans="2:12" ht="15.95" customHeight="1" thickTop="1" x14ac:dyDescent="0.25">
      <c r="B7" s="100" t="s">
        <v>0</v>
      </c>
      <c r="C7" s="103" t="s">
        <v>1</v>
      </c>
      <c r="D7" s="106" t="s">
        <v>2</v>
      </c>
      <c r="E7" s="109" t="s">
        <v>89</v>
      </c>
      <c r="F7" s="112" t="s">
        <v>90</v>
      </c>
      <c r="H7" s="115" t="s">
        <v>18</v>
      </c>
      <c r="I7" s="116"/>
      <c r="J7" s="116"/>
      <c r="K7" s="116"/>
      <c r="L7" s="117"/>
    </row>
    <row r="8" spans="2:12" ht="15" customHeight="1" x14ac:dyDescent="0.25">
      <c r="B8" s="101"/>
      <c r="C8" s="104"/>
      <c r="D8" s="107"/>
      <c r="E8" s="110"/>
      <c r="F8" s="113"/>
      <c r="H8" s="118" t="s">
        <v>19</v>
      </c>
      <c r="I8" s="21" t="s">
        <v>20</v>
      </c>
      <c r="J8" s="21" t="s">
        <v>21</v>
      </c>
      <c r="K8" s="21" t="s">
        <v>22</v>
      </c>
      <c r="L8" s="22" t="s">
        <v>23</v>
      </c>
    </row>
    <row r="9" spans="2:12" ht="15" customHeight="1" x14ac:dyDescent="0.25">
      <c r="B9" s="101"/>
      <c r="C9" s="104"/>
      <c r="D9" s="107"/>
      <c r="E9" s="110"/>
      <c r="F9" s="113"/>
      <c r="H9" s="118"/>
      <c r="I9" s="119" t="s">
        <v>24</v>
      </c>
      <c r="J9" s="119" t="s">
        <v>25</v>
      </c>
      <c r="K9" s="119" t="s">
        <v>26</v>
      </c>
      <c r="L9" s="120" t="s">
        <v>27</v>
      </c>
    </row>
    <row r="10" spans="2:12" ht="15" customHeight="1" x14ac:dyDescent="0.25">
      <c r="B10" s="101"/>
      <c r="C10" s="104"/>
      <c r="D10" s="107"/>
      <c r="E10" s="110"/>
      <c r="F10" s="113"/>
      <c r="H10" s="118"/>
      <c r="I10" s="119"/>
      <c r="J10" s="119"/>
      <c r="K10" s="119"/>
      <c r="L10" s="120"/>
    </row>
    <row r="11" spans="2:12" ht="15.95" customHeight="1" thickBot="1" x14ac:dyDescent="0.3">
      <c r="B11" s="102"/>
      <c r="C11" s="105"/>
      <c r="D11" s="108"/>
      <c r="E11" s="111"/>
      <c r="F11" s="114"/>
      <c r="H11" s="118"/>
      <c r="I11" s="119"/>
      <c r="J11" s="119"/>
      <c r="K11" s="119"/>
      <c r="L11" s="120"/>
    </row>
    <row r="12" spans="2:12" ht="17.25" thickTop="1" thickBot="1" x14ac:dyDescent="0.3">
      <c r="B12" s="3" t="s">
        <v>3</v>
      </c>
      <c r="C12" s="2" t="s">
        <v>4</v>
      </c>
      <c r="D12" s="14">
        <f>D13+D17</f>
        <v>0</v>
      </c>
      <c r="E12" s="123"/>
      <c r="F12" s="126"/>
      <c r="H12" s="23" t="str">
        <f>IF(D22/E43&lt;15%,"Situat Normale e gjendjes financiare","0")</f>
        <v>Situat Normale e gjendjes financiare</v>
      </c>
      <c r="I12" s="24" t="str">
        <f>IF((AND(D22/E43&gt;=15%,D22/E43&lt;=25%)),"Probleme financiare","0")</f>
        <v>0</v>
      </c>
      <c r="J12" s="24" t="str">
        <f>IF((AND(D22/E43&gt;25%, D43/E43&lt;=80%)),"Vështirësi financiare","0")</f>
        <v>0</v>
      </c>
      <c r="K12" s="24" t="str">
        <f>IF((AND(D43/E43&gt;80%,D43/E43&lt;=130%)),"Vështirësi serioze financiare","0")</f>
        <v>0</v>
      </c>
      <c r="L12" s="25" t="str">
        <f>IF(D43/E43&gt;130%,"Paaftësi paguese","0")</f>
        <v>0</v>
      </c>
    </row>
    <row r="13" spans="2:12" ht="16.5" thickTop="1" x14ac:dyDescent="0.25">
      <c r="B13" s="3" t="s">
        <v>5</v>
      </c>
      <c r="C13" s="2" t="s">
        <v>17</v>
      </c>
      <c r="D13" s="14">
        <f>D14+D15+D16</f>
        <v>0</v>
      </c>
      <c r="E13" s="124"/>
      <c r="F13" s="127"/>
    </row>
    <row r="14" spans="2:12" ht="15.75" x14ac:dyDescent="0.25">
      <c r="B14" s="4" t="s">
        <v>6</v>
      </c>
      <c r="C14" s="5" t="s">
        <v>99</v>
      </c>
      <c r="D14" s="6"/>
      <c r="E14" s="124"/>
      <c r="F14" s="127"/>
    </row>
    <row r="15" spans="2:12" ht="15.75" x14ac:dyDescent="0.25">
      <c r="B15" s="4" t="s">
        <v>7</v>
      </c>
      <c r="C15" s="5" t="s">
        <v>98</v>
      </c>
      <c r="D15" s="6"/>
      <c r="E15" s="124"/>
      <c r="F15" s="127"/>
    </row>
    <row r="16" spans="2:12" ht="15.75" x14ac:dyDescent="0.25">
      <c r="B16" s="4" t="s">
        <v>96</v>
      </c>
      <c r="C16" s="5" t="s">
        <v>97</v>
      </c>
      <c r="D16" s="6"/>
      <c r="E16" s="124"/>
      <c r="F16" s="127"/>
    </row>
    <row r="17" spans="2:6" ht="15.75" x14ac:dyDescent="0.25">
      <c r="B17" s="3" t="s">
        <v>8</v>
      </c>
      <c r="C17" s="2" t="s">
        <v>9</v>
      </c>
      <c r="D17" s="14">
        <f>D18+D19+D20</f>
        <v>0</v>
      </c>
      <c r="E17" s="124"/>
      <c r="F17" s="127"/>
    </row>
    <row r="18" spans="2:6" ht="15.75" x14ac:dyDescent="0.25">
      <c r="B18" s="4" t="s">
        <v>10</v>
      </c>
      <c r="C18" s="5" t="s">
        <v>99</v>
      </c>
      <c r="D18" s="6"/>
      <c r="E18" s="124"/>
      <c r="F18" s="127"/>
    </row>
    <row r="19" spans="2:6" ht="15.75" x14ac:dyDescent="0.25">
      <c r="B19" s="4" t="s">
        <v>11</v>
      </c>
      <c r="C19" s="5" t="s">
        <v>98</v>
      </c>
      <c r="D19" s="6"/>
      <c r="E19" s="124"/>
      <c r="F19" s="127"/>
    </row>
    <row r="20" spans="2:6" ht="15.75" x14ac:dyDescent="0.25">
      <c r="B20" s="4" t="s">
        <v>12</v>
      </c>
      <c r="C20" s="5" t="s">
        <v>97</v>
      </c>
      <c r="D20" s="6"/>
      <c r="E20" s="124"/>
      <c r="F20" s="127"/>
    </row>
    <row r="21" spans="2:6" ht="15.75" x14ac:dyDescent="0.25">
      <c r="B21" s="7"/>
      <c r="C21" s="5"/>
      <c r="D21" s="6"/>
      <c r="E21" s="124"/>
      <c r="F21" s="128"/>
    </row>
    <row r="22" spans="2:6" ht="15.75" x14ac:dyDescent="0.25">
      <c r="B22" s="3" t="s">
        <v>13</v>
      </c>
      <c r="C22" s="2" t="s">
        <v>77</v>
      </c>
      <c r="D22" s="14">
        <f>SUM(D24:D42)</f>
        <v>2526451</v>
      </c>
      <c r="E22" s="124"/>
      <c r="F22" s="19">
        <f>D22/E43</f>
        <v>3.615711287961519E-3</v>
      </c>
    </row>
    <row r="23" spans="2:6" ht="15.75" x14ac:dyDescent="0.25">
      <c r="B23" s="3" t="s">
        <v>32</v>
      </c>
      <c r="C23" s="73" t="s">
        <v>1</v>
      </c>
      <c r="D23" s="74"/>
      <c r="E23" s="124"/>
      <c r="F23" s="129"/>
    </row>
    <row r="24" spans="2:6" ht="15.75" x14ac:dyDescent="0.25">
      <c r="B24" s="72">
        <v>4864100</v>
      </c>
      <c r="C24" s="5" t="s">
        <v>78</v>
      </c>
      <c r="D24" s="6"/>
      <c r="E24" s="124"/>
      <c r="F24" s="127"/>
    </row>
    <row r="25" spans="2:6" ht="15.75" x14ac:dyDescent="0.25">
      <c r="B25" s="72">
        <v>4864200</v>
      </c>
      <c r="C25" s="5" t="s">
        <v>79</v>
      </c>
      <c r="D25" s="6"/>
      <c r="E25" s="124"/>
      <c r="F25" s="127"/>
    </row>
    <row r="26" spans="2:6" ht="15.75" x14ac:dyDescent="0.25">
      <c r="B26" s="72">
        <v>4864201</v>
      </c>
      <c r="C26" s="5" t="s">
        <v>95</v>
      </c>
      <c r="D26" s="6"/>
      <c r="E26" s="124"/>
      <c r="F26" s="127"/>
    </row>
    <row r="27" spans="2:6" ht="15.75" x14ac:dyDescent="0.25">
      <c r="B27" s="72">
        <v>4864300</v>
      </c>
      <c r="C27" s="5" t="s">
        <v>80</v>
      </c>
      <c r="D27" s="6"/>
      <c r="E27" s="124"/>
      <c r="F27" s="127"/>
    </row>
    <row r="28" spans="2:6" ht="15.75" x14ac:dyDescent="0.25">
      <c r="B28" s="72">
        <v>4864400</v>
      </c>
      <c r="C28" s="5" t="s">
        <v>81</v>
      </c>
      <c r="D28" s="6">
        <v>1216856</v>
      </c>
      <c r="E28" s="124"/>
      <c r="F28" s="127"/>
    </row>
    <row r="29" spans="2:6" ht="15.75" x14ac:dyDescent="0.25">
      <c r="B29" s="72">
        <v>4864500</v>
      </c>
      <c r="C29" s="5" t="s">
        <v>82</v>
      </c>
      <c r="D29" s="74"/>
      <c r="E29" s="124"/>
      <c r="F29" s="127"/>
    </row>
    <row r="30" spans="2:6" ht="15.75" x14ac:dyDescent="0.25">
      <c r="B30" s="72">
        <v>4864600</v>
      </c>
      <c r="C30" s="5" t="s">
        <v>83</v>
      </c>
      <c r="D30" s="6">
        <v>1309595</v>
      </c>
      <c r="E30" s="124"/>
      <c r="F30" s="127"/>
    </row>
    <row r="31" spans="2:6" ht="15.75" x14ac:dyDescent="0.25">
      <c r="B31" s="72">
        <v>4864900</v>
      </c>
      <c r="C31" s="5" t="s">
        <v>84</v>
      </c>
      <c r="D31" s="6"/>
      <c r="E31" s="124"/>
      <c r="F31" s="127"/>
    </row>
    <row r="32" spans="2:6" ht="15.75" x14ac:dyDescent="0.25">
      <c r="B32" s="72">
        <v>4864601</v>
      </c>
      <c r="C32" s="5" t="s">
        <v>85</v>
      </c>
      <c r="D32" s="6"/>
      <c r="E32" s="124"/>
      <c r="F32" s="127"/>
    </row>
    <row r="33" spans="2:6" ht="15.75" x14ac:dyDescent="0.25">
      <c r="B33" s="72">
        <v>4864602</v>
      </c>
      <c r="C33" s="5" t="s">
        <v>86</v>
      </c>
      <c r="D33" s="74"/>
      <c r="E33" s="124"/>
      <c r="F33" s="127"/>
    </row>
    <row r="34" spans="2:6" ht="15.75" x14ac:dyDescent="0.25">
      <c r="B34" s="72">
        <v>4864603</v>
      </c>
      <c r="C34" s="5" t="s">
        <v>87</v>
      </c>
      <c r="D34" s="6"/>
      <c r="E34" s="124"/>
      <c r="F34" s="127"/>
    </row>
    <row r="35" spans="2:6" ht="15.75" x14ac:dyDescent="0.25">
      <c r="B35" s="72">
        <v>4864604</v>
      </c>
      <c r="C35" s="5" t="s">
        <v>88</v>
      </c>
      <c r="D35" s="6"/>
      <c r="E35" s="124"/>
      <c r="F35" s="127"/>
    </row>
    <row r="36" spans="2:6" ht="15.75" x14ac:dyDescent="0.25">
      <c r="B36" s="72">
        <v>4864901</v>
      </c>
      <c r="C36" s="5" t="s">
        <v>91</v>
      </c>
      <c r="D36" s="6"/>
      <c r="E36" s="124"/>
      <c r="F36" s="127"/>
    </row>
    <row r="37" spans="2:6" ht="15.75" x14ac:dyDescent="0.25">
      <c r="B37" s="72">
        <v>4864902</v>
      </c>
      <c r="C37" s="5" t="s">
        <v>92</v>
      </c>
      <c r="D37" s="6"/>
      <c r="E37" s="124"/>
      <c r="F37" s="127"/>
    </row>
    <row r="38" spans="2:6" ht="15.75" x14ac:dyDescent="0.25">
      <c r="B38" s="72">
        <v>4864903</v>
      </c>
      <c r="C38" s="5" t="s">
        <v>93</v>
      </c>
      <c r="D38" s="6"/>
      <c r="E38" s="124"/>
      <c r="F38" s="127"/>
    </row>
    <row r="39" spans="2:6" ht="15.75" x14ac:dyDescent="0.25">
      <c r="B39" s="72">
        <v>4864904</v>
      </c>
      <c r="C39" s="5" t="s">
        <v>94</v>
      </c>
      <c r="D39" s="6"/>
      <c r="E39" s="124"/>
      <c r="F39" s="127"/>
    </row>
    <row r="40" spans="2:6" ht="15.75" x14ac:dyDescent="0.25">
      <c r="B40" s="4"/>
      <c r="C40" s="5"/>
      <c r="D40" s="6"/>
      <c r="E40" s="124"/>
      <c r="F40" s="127"/>
    </row>
    <row r="41" spans="2:6" ht="15.75" x14ac:dyDescent="0.25">
      <c r="B41" s="8"/>
      <c r="C41" s="9"/>
      <c r="D41" s="10"/>
      <c r="E41" s="124"/>
      <c r="F41" s="127"/>
    </row>
    <row r="42" spans="2:6" ht="15.75" thickBot="1" x14ac:dyDescent="0.3">
      <c r="B42" s="11"/>
      <c r="C42" s="12"/>
      <c r="D42" s="10"/>
      <c r="E42" s="125"/>
      <c r="F42" s="130"/>
    </row>
    <row r="43" spans="2:6" ht="16.5" thickTop="1" thickBot="1" x14ac:dyDescent="0.3">
      <c r="B43" s="15" t="s">
        <v>15</v>
      </c>
      <c r="C43" s="16" t="s">
        <v>16</v>
      </c>
      <c r="D43" s="17">
        <f>D12+D22</f>
        <v>2526451</v>
      </c>
      <c r="E43" s="20">
        <f>'Treguesit mujore te NJVQV'!D24</f>
        <v>698742460</v>
      </c>
      <c r="F43" s="18">
        <f>D43/E43</f>
        <v>3.615711287961519E-3</v>
      </c>
    </row>
    <row r="44" spans="2:6" ht="15.75" thickTop="1" x14ac:dyDescent="0.25"/>
    <row r="46" spans="2:6" ht="15.75" x14ac:dyDescent="0.25">
      <c r="C46" s="26" t="s">
        <v>28</v>
      </c>
      <c r="E46" s="121" t="s">
        <v>29</v>
      </c>
      <c r="F46" s="121"/>
    </row>
    <row r="47" spans="2:6" ht="15.75" x14ac:dyDescent="0.25">
      <c r="C47" s="27"/>
      <c r="D47" s="28"/>
      <c r="E47" s="26"/>
      <c r="F47" s="26"/>
    </row>
    <row r="48" spans="2:6" ht="15.75" x14ac:dyDescent="0.25">
      <c r="C48" s="27" t="s">
        <v>126</v>
      </c>
      <c r="D48" s="28"/>
      <c r="E48" s="122" t="s">
        <v>127</v>
      </c>
      <c r="F48" s="122"/>
    </row>
    <row r="50" spans="1:10" ht="17.25" x14ac:dyDescent="0.3">
      <c r="B50" s="32" t="s">
        <v>100</v>
      </c>
      <c r="C50" s="33"/>
      <c r="D50" s="33"/>
      <c r="E50" s="33"/>
      <c r="F50" s="33"/>
      <c r="G50" s="33"/>
      <c r="H50" s="33"/>
      <c r="I50" s="33"/>
      <c r="J50" s="33"/>
    </row>
    <row r="51" spans="1:10" ht="17.25" x14ac:dyDescent="0.3">
      <c r="A51" s="75" t="s">
        <v>106</v>
      </c>
      <c r="B51" s="29" t="s">
        <v>30</v>
      </c>
      <c r="C51" s="33"/>
      <c r="D51" s="33"/>
      <c r="E51" s="33"/>
      <c r="F51" s="33"/>
      <c r="G51" s="33"/>
      <c r="H51" s="33"/>
      <c r="I51" s="33"/>
      <c r="J51" s="33"/>
    </row>
    <row r="52" spans="1:10" ht="17.25" x14ac:dyDescent="0.3">
      <c r="B52" s="29" t="s">
        <v>107</v>
      </c>
      <c r="C52" s="33"/>
      <c r="D52" s="33"/>
      <c r="E52" s="33"/>
      <c r="F52" s="33"/>
      <c r="G52" s="33"/>
      <c r="H52" s="33"/>
      <c r="I52" s="33"/>
      <c r="J52" s="33"/>
    </row>
    <row r="53" spans="1:10" ht="17.25" x14ac:dyDescent="0.3">
      <c r="B53" s="29" t="s">
        <v>101</v>
      </c>
      <c r="C53" s="33"/>
      <c r="D53" s="33"/>
      <c r="E53" s="33"/>
      <c r="F53" s="33"/>
      <c r="G53" s="33"/>
      <c r="H53" s="33"/>
      <c r="I53" s="33"/>
      <c r="J53" s="33"/>
    </row>
    <row r="54" spans="1:10" ht="17.25" x14ac:dyDescent="0.3">
      <c r="B54" s="29"/>
      <c r="C54" s="33"/>
      <c r="D54" s="33"/>
      <c r="E54" s="33"/>
      <c r="F54" s="33"/>
      <c r="G54" s="33"/>
      <c r="H54" s="33"/>
      <c r="I54" s="33"/>
      <c r="J54" s="33"/>
    </row>
    <row r="55" spans="1:10" ht="17.25" x14ac:dyDescent="0.3">
      <c r="A55" s="75" t="s">
        <v>106</v>
      </c>
      <c r="B55" s="29" t="s">
        <v>102</v>
      </c>
      <c r="C55" s="33"/>
      <c r="D55" s="33"/>
      <c r="E55" s="33"/>
      <c r="F55" s="33"/>
      <c r="G55" s="33"/>
      <c r="H55" s="33"/>
      <c r="I55" s="33"/>
      <c r="J55" s="33"/>
    </row>
    <row r="56" spans="1:10" ht="17.25" x14ac:dyDescent="0.3">
      <c r="B56" s="29" t="s">
        <v>103</v>
      </c>
      <c r="C56" s="33"/>
      <c r="D56" s="33"/>
      <c r="E56" s="33"/>
      <c r="F56" s="33"/>
      <c r="G56" s="33"/>
      <c r="H56" s="33"/>
      <c r="I56" s="33"/>
      <c r="J56" s="33"/>
    </row>
    <row r="57" spans="1:10" ht="17.25" x14ac:dyDescent="0.3">
      <c r="B57" s="29" t="s">
        <v>104</v>
      </c>
      <c r="C57" s="33"/>
      <c r="D57" s="33"/>
      <c r="E57" s="33"/>
      <c r="F57" s="33"/>
      <c r="G57" s="33"/>
      <c r="H57" s="33"/>
      <c r="I57" s="33"/>
      <c r="J57" s="33"/>
    </row>
    <row r="58" spans="1:10" ht="17.25" x14ac:dyDescent="0.3">
      <c r="B58" s="29"/>
      <c r="C58" s="33"/>
      <c r="D58" s="33"/>
      <c r="E58" s="33"/>
      <c r="F58" s="33"/>
      <c r="G58" s="33"/>
      <c r="H58" s="33"/>
    </row>
    <row r="59" spans="1:10" ht="33" x14ac:dyDescent="0.3">
      <c r="B59" s="30" t="s">
        <v>31</v>
      </c>
      <c r="C59" s="30" t="s">
        <v>32</v>
      </c>
      <c r="D59" s="30" t="s">
        <v>33</v>
      </c>
      <c r="E59" s="33"/>
      <c r="F59" s="33"/>
      <c r="G59" s="33"/>
      <c r="H59" s="33"/>
    </row>
    <row r="60" spans="1:10" ht="17.25" x14ac:dyDescent="0.3">
      <c r="B60" s="31" t="s">
        <v>34</v>
      </c>
      <c r="C60" s="31"/>
      <c r="D60" s="31">
        <v>354800</v>
      </c>
      <c r="E60" s="33"/>
      <c r="F60" s="33"/>
      <c r="G60" s="33"/>
      <c r="H60" s="96"/>
    </row>
    <row r="61" spans="1:10" ht="17.25" x14ac:dyDescent="0.3">
      <c r="B61" s="31" t="s">
        <v>35</v>
      </c>
      <c r="C61" s="31"/>
      <c r="D61" s="31"/>
      <c r="E61" s="33"/>
      <c r="F61" s="33"/>
      <c r="G61" s="33"/>
      <c r="H61" s="33"/>
    </row>
    <row r="62" spans="1:10" ht="17.25" x14ac:dyDescent="0.3">
      <c r="B62" s="31" t="s">
        <v>105</v>
      </c>
      <c r="C62" s="31"/>
      <c r="D62" s="31">
        <v>1519961</v>
      </c>
      <c r="E62" s="33"/>
      <c r="F62" s="33"/>
      <c r="G62" s="33"/>
      <c r="H62" s="33"/>
    </row>
  </sheetData>
  <mergeCells count="18">
    <mergeCell ref="E46:F46"/>
    <mergeCell ref="E48:F48"/>
    <mergeCell ref="E12:E42"/>
    <mergeCell ref="F12:F21"/>
    <mergeCell ref="F23:F42"/>
    <mergeCell ref="B3:L3"/>
    <mergeCell ref="B5:C5"/>
    <mergeCell ref="B7:B11"/>
    <mergeCell ref="C7:C11"/>
    <mergeCell ref="D7:D11"/>
    <mergeCell ref="E7:E11"/>
    <mergeCell ref="F7:F11"/>
    <mergeCell ref="H7:L7"/>
    <mergeCell ref="H8:H11"/>
    <mergeCell ref="I9:I11"/>
    <mergeCell ref="J9:J11"/>
    <mergeCell ref="K9:K11"/>
    <mergeCell ref="L9:L11"/>
  </mergeCells>
  <pageMargins left="0.7" right="0.7" top="0.75" bottom="0.75" header="0.3" footer="0.3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42"/>
  <sheetViews>
    <sheetView zoomScaleNormal="100" workbookViewId="0">
      <selection activeCell="G26" sqref="G26"/>
    </sheetView>
  </sheetViews>
  <sheetFormatPr defaultRowHeight="15" x14ac:dyDescent="0.25"/>
  <cols>
    <col min="2" max="2" width="6" customWidth="1"/>
    <col min="3" max="3" width="71.5703125" customWidth="1"/>
    <col min="4" max="4" width="24.7109375" customWidth="1"/>
    <col min="5" max="5" width="21" customWidth="1"/>
  </cols>
  <sheetData>
    <row r="2" spans="2:5" ht="18.75" x14ac:dyDescent="0.3">
      <c r="B2" s="1" t="s">
        <v>123</v>
      </c>
    </row>
    <row r="4" spans="2:5" ht="18.75" x14ac:dyDescent="0.3">
      <c r="B4" s="131" t="s">
        <v>37</v>
      </c>
      <c r="C4" s="131"/>
      <c r="D4" s="131"/>
      <c r="E4" s="131"/>
    </row>
    <row r="6" spans="2:5" ht="15.75" thickBot="1" x14ac:dyDescent="0.3">
      <c r="E6" s="34" t="s">
        <v>76</v>
      </c>
    </row>
    <row r="7" spans="2:5" ht="70.5" thickTop="1" thickBot="1" x14ac:dyDescent="0.3">
      <c r="B7" s="47" t="s">
        <v>38</v>
      </c>
      <c r="C7" s="48" t="s">
        <v>39</v>
      </c>
      <c r="D7" s="49" t="s">
        <v>109</v>
      </c>
      <c r="E7" s="49" t="s">
        <v>108</v>
      </c>
    </row>
    <row r="8" spans="2:5" ht="16.5" thickBot="1" x14ac:dyDescent="0.3">
      <c r="B8" s="35" t="s">
        <v>3</v>
      </c>
      <c r="C8" s="36" t="s">
        <v>40</v>
      </c>
      <c r="D8" s="64">
        <f>D9+D14+D18</f>
        <v>77201620</v>
      </c>
      <c r="E8" s="64">
        <f>E9+E14+E18</f>
        <v>85000000</v>
      </c>
    </row>
    <row r="9" spans="2:5" ht="15.75" x14ac:dyDescent="0.25">
      <c r="B9" s="37">
        <v>1</v>
      </c>
      <c r="C9" s="38" t="s">
        <v>41</v>
      </c>
      <c r="D9" s="65">
        <f>D10+D11+D12+D13</f>
        <v>25961749</v>
      </c>
      <c r="E9" s="65">
        <f>E10+E11+E12+E13</f>
        <v>32422453</v>
      </c>
    </row>
    <row r="10" spans="2:5" ht="15.75" x14ac:dyDescent="0.25">
      <c r="B10" s="39" t="s">
        <v>42</v>
      </c>
      <c r="C10" s="40" t="s">
        <v>43</v>
      </c>
      <c r="D10" s="91">
        <v>8823342</v>
      </c>
      <c r="E10" s="91">
        <v>9957982</v>
      </c>
    </row>
    <row r="11" spans="2:5" ht="15.75" x14ac:dyDescent="0.25">
      <c r="B11" s="39" t="s">
        <v>44</v>
      </c>
      <c r="C11" s="40" t="s">
        <v>45</v>
      </c>
      <c r="D11" s="91"/>
      <c r="E11" s="91"/>
    </row>
    <row r="12" spans="2:5" ht="15.75" x14ac:dyDescent="0.25">
      <c r="B12" s="39" t="s">
        <v>46</v>
      </c>
      <c r="C12" s="40" t="s">
        <v>47</v>
      </c>
      <c r="D12" s="91">
        <v>917739</v>
      </c>
      <c r="E12" s="91">
        <v>2500000</v>
      </c>
    </row>
    <row r="13" spans="2:5" ht="15.75" x14ac:dyDescent="0.25">
      <c r="B13" s="41" t="s">
        <v>48</v>
      </c>
      <c r="C13" s="42" t="s">
        <v>49</v>
      </c>
      <c r="D13" s="92">
        <v>16220668</v>
      </c>
      <c r="E13" s="92">
        <v>19964471</v>
      </c>
    </row>
    <row r="14" spans="2:5" ht="15.75" x14ac:dyDescent="0.25">
      <c r="B14" s="37">
        <v>2</v>
      </c>
      <c r="C14" s="38" t="s">
        <v>50</v>
      </c>
      <c r="D14" s="65">
        <f>D15+D16+D17</f>
        <v>24188401</v>
      </c>
      <c r="E14" s="65">
        <f>E15+E16+E17</f>
        <v>34567547</v>
      </c>
    </row>
    <row r="15" spans="2:5" ht="15.75" x14ac:dyDescent="0.25">
      <c r="B15" s="39" t="s">
        <v>42</v>
      </c>
      <c r="C15" s="40" t="s">
        <v>51</v>
      </c>
      <c r="D15" s="91">
        <v>14965112</v>
      </c>
      <c r="E15" s="91">
        <v>16450500</v>
      </c>
    </row>
    <row r="16" spans="2:5" ht="15.75" x14ac:dyDescent="0.25">
      <c r="B16" s="39" t="s">
        <v>44</v>
      </c>
      <c r="C16" s="40" t="s">
        <v>52</v>
      </c>
      <c r="D16" s="91">
        <v>3729595</v>
      </c>
      <c r="E16" s="91">
        <v>12690000</v>
      </c>
    </row>
    <row r="17" spans="2:7" ht="15.75" x14ac:dyDescent="0.25">
      <c r="B17" s="39" t="s">
        <v>46</v>
      </c>
      <c r="C17" s="40" t="s">
        <v>53</v>
      </c>
      <c r="D17" s="93">
        <v>5493694</v>
      </c>
      <c r="E17" s="93">
        <v>5427047</v>
      </c>
    </row>
    <row r="18" spans="2:7" ht="15.75" x14ac:dyDescent="0.25">
      <c r="B18" s="43">
        <v>3</v>
      </c>
      <c r="C18" s="44" t="s">
        <v>54</v>
      </c>
      <c r="D18" s="69">
        <f>D19+D20+D21+D22+D23</f>
        <v>27051470</v>
      </c>
      <c r="E18" s="69">
        <f>E19+E20+E21+E22+E23</f>
        <v>18010000</v>
      </c>
    </row>
    <row r="19" spans="2:7" ht="15.75" x14ac:dyDescent="0.25">
      <c r="B19" s="39" t="s">
        <v>42</v>
      </c>
      <c r="C19" s="40" t="s">
        <v>55</v>
      </c>
      <c r="D19" s="91">
        <v>252500</v>
      </c>
      <c r="E19" s="91"/>
    </row>
    <row r="20" spans="2:7" ht="15.75" x14ac:dyDescent="0.25">
      <c r="B20" s="39" t="s">
        <v>44</v>
      </c>
      <c r="C20" s="40" t="s">
        <v>56</v>
      </c>
      <c r="D20" s="91">
        <v>15874862</v>
      </c>
      <c r="E20" s="91">
        <v>10000000</v>
      </c>
    </row>
    <row r="21" spans="2:7" ht="15.75" x14ac:dyDescent="0.25">
      <c r="B21" s="39" t="s">
        <v>46</v>
      </c>
      <c r="C21" s="40" t="s">
        <v>57</v>
      </c>
      <c r="D21" s="91">
        <f>[33]Sheet1!$G$18</f>
        <v>121423</v>
      </c>
      <c r="E21" s="91">
        <v>10000</v>
      </c>
    </row>
    <row r="22" spans="2:7" ht="15.75" x14ac:dyDescent="0.25">
      <c r="B22" s="39" t="s">
        <v>48</v>
      </c>
      <c r="C22" s="40" t="s">
        <v>58</v>
      </c>
      <c r="D22" s="91">
        <v>10802685</v>
      </c>
      <c r="E22" s="91">
        <v>8000000</v>
      </c>
    </row>
    <row r="23" spans="2:7" ht="16.5" thickBot="1" x14ac:dyDescent="0.3">
      <c r="B23" s="39" t="s">
        <v>59</v>
      </c>
      <c r="C23" s="40" t="s">
        <v>14</v>
      </c>
      <c r="D23" s="68"/>
      <c r="E23" s="68"/>
    </row>
    <row r="24" spans="2:7" ht="16.5" thickBot="1" x14ac:dyDescent="0.3">
      <c r="B24" s="56" t="s">
        <v>13</v>
      </c>
      <c r="C24" s="57" t="s">
        <v>60</v>
      </c>
      <c r="D24" s="64">
        <f>D25+D30</f>
        <v>698742460</v>
      </c>
      <c r="E24" s="64">
        <f>E25+E30</f>
        <v>891389097</v>
      </c>
    </row>
    <row r="25" spans="2:7" ht="15.75" x14ac:dyDescent="0.25">
      <c r="B25" s="58">
        <v>1</v>
      </c>
      <c r="C25" s="59" t="s">
        <v>61</v>
      </c>
      <c r="D25" s="65">
        <f>D26+D27+D28+D29</f>
        <v>555318695</v>
      </c>
      <c r="E25" s="65">
        <f>E26+E27+E28+E29</f>
        <v>640392756</v>
      </c>
    </row>
    <row r="26" spans="2:7" ht="15.75" x14ac:dyDescent="0.25">
      <c r="B26" s="45" t="s">
        <v>42</v>
      </c>
      <c r="C26" s="46" t="s">
        <v>62</v>
      </c>
      <c r="D26" s="66">
        <f>316208765+75886026</f>
        <v>392094791</v>
      </c>
      <c r="E26" s="91">
        <f>422307208-263350-137820-50000+1200000</f>
        <v>423056038</v>
      </c>
      <c r="G26" s="97"/>
    </row>
    <row r="27" spans="2:7" ht="15.75" x14ac:dyDescent="0.25">
      <c r="B27" s="45" t="s">
        <v>44</v>
      </c>
      <c r="C27" s="46" t="s">
        <v>63</v>
      </c>
      <c r="D27" s="66">
        <f>53599138+12665845</f>
        <v>66264983</v>
      </c>
      <c r="E27" s="91">
        <f>71005223-4617857</f>
        <v>66387366</v>
      </c>
    </row>
    <row r="28" spans="2:7" ht="15.75" x14ac:dyDescent="0.25">
      <c r="B28" s="45" t="s">
        <v>48</v>
      </c>
      <c r="C28" s="46" t="s">
        <v>64</v>
      </c>
      <c r="D28" s="66">
        <f>61992001+14279605</f>
        <v>76271606</v>
      </c>
      <c r="E28" s="91">
        <v>129206873</v>
      </c>
    </row>
    <row r="29" spans="2:7" ht="15.75" x14ac:dyDescent="0.25">
      <c r="B29" s="60" t="s">
        <v>59</v>
      </c>
      <c r="C29" s="61" t="s">
        <v>65</v>
      </c>
      <c r="D29" s="67">
        <f>20648215+39100</f>
        <v>20687315</v>
      </c>
      <c r="E29" s="94">
        <f>6500000+451170+4617857+5000000+1459856+2976000+737596</f>
        <v>21742479</v>
      </c>
    </row>
    <row r="30" spans="2:7" ht="15.75" x14ac:dyDescent="0.25">
      <c r="B30" s="62">
        <v>2</v>
      </c>
      <c r="C30" s="63" t="s">
        <v>66</v>
      </c>
      <c r="D30" s="70">
        <f>137422965+6000800</f>
        <v>143423765</v>
      </c>
      <c r="E30" s="95">
        <f>247456197+3540144</f>
        <v>250996341</v>
      </c>
    </row>
    <row r="31" spans="2:7" ht="15.75" x14ac:dyDescent="0.25">
      <c r="B31" s="50">
        <v>3</v>
      </c>
      <c r="C31" s="51" t="s">
        <v>67</v>
      </c>
      <c r="D31" s="69">
        <f>D32+D33+D34+D35+D36+D37</f>
        <v>698742460</v>
      </c>
      <c r="E31" s="69">
        <f>E32+E33+E34+E35+E36+E37</f>
        <v>891389097</v>
      </c>
    </row>
    <row r="32" spans="2:7" ht="15.75" x14ac:dyDescent="0.25">
      <c r="B32" s="52" t="s">
        <v>42</v>
      </c>
      <c r="C32" s="53" t="s">
        <v>68</v>
      </c>
      <c r="D32" s="66">
        <f>87227099-1937596</f>
        <v>85289503</v>
      </c>
      <c r="E32" s="91">
        <f>85000000+38021119</f>
        <v>123021119</v>
      </c>
    </row>
    <row r="33" spans="2:6" ht="15.75" x14ac:dyDescent="0.25">
      <c r="B33" s="52" t="s">
        <v>44</v>
      </c>
      <c r="C33" s="53" t="s">
        <v>69</v>
      </c>
      <c r="D33" s="66">
        <v>399914214</v>
      </c>
      <c r="E33" s="91">
        <v>510503235</v>
      </c>
    </row>
    <row r="34" spans="2:6" ht="15.75" x14ac:dyDescent="0.25">
      <c r="B34" s="52" t="s">
        <v>46</v>
      </c>
      <c r="C34" s="53" t="s">
        <v>70</v>
      </c>
      <c r="D34" s="66">
        <f>E34-44326000</f>
        <v>211601147</v>
      </c>
      <c r="E34" s="91">
        <f>252951147+2976000</f>
        <v>255927147</v>
      </c>
    </row>
    <row r="35" spans="2:6" ht="15.75" x14ac:dyDescent="0.25">
      <c r="B35" s="52" t="s">
        <v>48</v>
      </c>
      <c r="C35" s="53" t="s">
        <v>71</v>
      </c>
      <c r="D35" s="66">
        <f>737596+1200000</f>
        <v>1937596</v>
      </c>
      <c r="E35" s="66">
        <v>1937596</v>
      </c>
    </row>
    <row r="36" spans="2:6" ht="15.75" x14ac:dyDescent="0.25">
      <c r="B36" s="52" t="s">
        <v>72</v>
      </c>
      <c r="C36" s="53" t="s">
        <v>73</v>
      </c>
      <c r="D36" s="66"/>
      <c r="E36" s="66"/>
    </row>
    <row r="37" spans="2:6" ht="16.5" thickBot="1" x14ac:dyDescent="0.3">
      <c r="B37" s="54" t="s">
        <v>74</v>
      </c>
      <c r="C37" s="55" t="s">
        <v>75</v>
      </c>
      <c r="D37" s="71"/>
      <c r="E37" s="71"/>
    </row>
    <row r="38" spans="2:6" ht="15.75" thickTop="1" x14ac:dyDescent="0.25"/>
    <row r="40" spans="2:6" ht="15.75" x14ac:dyDescent="0.25">
      <c r="C40" s="26" t="s">
        <v>28</v>
      </c>
      <c r="D40" s="132" t="s">
        <v>29</v>
      </c>
      <c r="E40" s="132"/>
    </row>
    <row r="41" spans="2:6" ht="15.75" x14ac:dyDescent="0.25">
      <c r="C41" s="27"/>
      <c r="D41" s="26"/>
      <c r="E41" s="26"/>
    </row>
    <row r="42" spans="2:6" ht="15.75" x14ac:dyDescent="0.25">
      <c r="C42" s="76" t="s">
        <v>126</v>
      </c>
      <c r="D42" s="28"/>
      <c r="E42" s="122" t="s">
        <v>127</v>
      </c>
      <c r="F42" s="122"/>
    </row>
  </sheetData>
  <mergeCells count="3">
    <mergeCell ref="B4:E4"/>
    <mergeCell ref="D40:E40"/>
    <mergeCell ref="E42:F42"/>
  </mergeCells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zoomScale="115" zoomScaleNormal="115" workbookViewId="0">
      <selection activeCell="B11" sqref="B11"/>
    </sheetView>
  </sheetViews>
  <sheetFormatPr defaultRowHeight="15" x14ac:dyDescent="0.25"/>
  <cols>
    <col min="1" max="1" width="5.85546875" customWidth="1"/>
    <col min="2" max="2" width="26.28515625" customWidth="1"/>
    <col min="3" max="3" width="15.5703125" customWidth="1"/>
    <col min="4" max="4" width="11.7109375" customWidth="1"/>
    <col min="5" max="5" width="12.28515625" customWidth="1"/>
    <col min="6" max="6" width="12.5703125" customWidth="1"/>
    <col min="7" max="7" width="11.42578125" customWidth="1"/>
    <col min="8" max="8" width="21.42578125" customWidth="1"/>
  </cols>
  <sheetData>
    <row r="2" spans="1:8" ht="16.5" x14ac:dyDescent="0.25">
      <c r="B2" s="32" t="s">
        <v>124</v>
      </c>
    </row>
    <row r="3" spans="1:8" ht="16.5" x14ac:dyDescent="0.25">
      <c r="A3" s="32"/>
      <c r="C3" s="32"/>
    </row>
    <row r="4" spans="1:8" ht="16.5" x14ac:dyDescent="0.25">
      <c r="B4" s="32" t="s">
        <v>110</v>
      </c>
      <c r="C4" s="32"/>
    </row>
    <row r="5" spans="1:8" ht="16.5" x14ac:dyDescent="0.25">
      <c r="A5" s="32"/>
      <c r="C5" s="32"/>
    </row>
    <row r="6" spans="1:8" ht="16.5" x14ac:dyDescent="0.25">
      <c r="A6" s="32"/>
      <c r="C6" s="32"/>
    </row>
    <row r="7" spans="1:8" ht="16.5" x14ac:dyDescent="0.25">
      <c r="A7" s="32"/>
      <c r="C7" s="32"/>
    </row>
    <row r="8" spans="1:8" ht="16.5" thickBot="1" x14ac:dyDescent="0.3">
      <c r="D8" s="133" t="s">
        <v>111</v>
      </c>
      <c r="E8" s="134"/>
      <c r="F8" s="135"/>
      <c r="G8" s="27"/>
    </row>
    <row r="9" spans="1:8" ht="48.75" thickTop="1" thickBot="1" x14ac:dyDescent="0.3">
      <c r="A9" s="77" t="s">
        <v>38</v>
      </c>
      <c r="B9" s="78" t="s">
        <v>112</v>
      </c>
      <c r="C9" s="79" t="s">
        <v>118</v>
      </c>
      <c r="D9" s="80" t="s">
        <v>113</v>
      </c>
      <c r="E9" s="80" t="s">
        <v>114</v>
      </c>
      <c r="F9" s="80" t="s">
        <v>119</v>
      </c>
      <c r="G9" s="81" t="s">
        <v>115</v>
      </c>
      <c r="H9" s="81" t="s">
        <v>116</v>
      </c>
    </row>
    <row r="10" spans="1:8" ht="17.25" thickTop="1" thickBot="1" x14ac:dyDescent="0.3">
      <c r="A10" s="82"/>
      <c r="B10" s="83" t="s">
        <v>125</v>
      </c>
      <c r="C10" s="84">
        <f>'Identifikimi i Det Prapambetura'!D43</f>
        <v>2526451</v>
      </c>
      <c r="D10" s="85">
        <v>899742</v>
      </c>
      <c r="E10" s="86">
        <v>1626709</v>
      </c>
      <c r="F10" s="86"/>
      <c r="G10" s="87">
        <f>C10-(D10+E10+F10)</f>
        <v>0</v>
      </c>
      <c r="H10" s="88"/>
    </row>
    <row r="11" spans="1:8" ht="15.75" thickTop="1" x14ac:dyDescent="0.25"/>
    <row r="13" spans="1:8" ht="15.75" x14ac:dyDescent="0.25">
      <c r="B13" s="89" t="s">
        <v>117</v>
      </c>
    </row>
    <row r="14" spans="1:8" ht="15.75" x14ac:dyDescent="0.25">
      <c r="B14" s="90" t="s">
        <v>120</v>
      </c>
    </row>
    <row r="17" spans="2:5" ht="15.75" x14ac:dyDescent="0.25">
      <c r="B17" s="76" t="s">
        <v>126</v>
      </c>
      <c r="C17" s="28"/>
      <c r="D17" s="122" t="s">
        <v>127</v>
      </c>
      <c r="E17" s="122"/>
    </row>
  </sheetData>
  <mergeCells count="2">
    <mergeCell ref="D8:F8"/>
    <mergeCell ref="D17:E17"/>
  </mergeCells>
  <pageMargins left="0.7" right="0.7" top="0.75" bottom="0.75" header="0.3" footer="0.3"/>
  <pageSetup orientation="landscape" copies="3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Identifikimi i Det Prapambetura</vt:lpstr>
      <vt:lpstr>Treguesit mujore te NJVQV</vt:lpstr>
      <vt:lpstr>PLANI I SHLYERJEVE 2026-2028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Kledia Dono</dc:creator>
  <cp:lastModifiedBy>IT</cp:lastModifiedBy>
  <cp:lastPrinted>2026-02-10T07:53:37Z</cp:lastPrinted>
  <dcterms:created xsi:type="dcterms:W3CDTF">2022-09-01T10:04:58Z</dcterms:created>
  <dcterms:modified xsi:type="dcterms:W3CDTF">2026-03-03T12:41:52Z</dcterms:modified>
</cp:coreProperties>
</file>